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s01\archivio\Gabetti\Scuola di musica Carousel\A.S. 2023 - 2024\"/>
    </mc:Choice>
  </mc:AlternateContent>
  <bookViews>
    <workbookView xWindow="0" yWindow="0" windowWidth="20460" windowHeight="7695"/>
  </bookViews>
  <sheets>
    <sheet name="Foglio1" sheetId="1" r:id="rId1"/>
    <sheet name="45 mi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6" i="2"/>
  <c r="L7" i="2"/>
  <c r="L6" i="2"/>
  <c r="K9" i="2"/>
  <c r="K8" i="2"/>
  <c r="K7" i="2"/>
  <c r="K6" i="2"/>
  <c r="K44" i="2"/>
  <c r="K43" i="2"/>
  <c r="K42" i="2"/>
  <c r="K41" i="2"/>
  <c r="K40" i="2"/>
  <c r="K39" i="2"/>
  <c r="K38" i="2"/>
  <c r="K37" i="2"/>
  <c r="K36" i="2"/>
  <c r="K34" i="2"/>
  <c r="K33" i="2"/>
  <c r="K32" i="2"/>
  <c r="K31" i="2"/>
  <c r="K30" i="2"/>
  <c r="K29" i="2"/>
  <c r="K28" i="2"/>
  <c r="K27" i="2"/>
  <c r="K26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W43" i="1" l="1"/>
  <c r="W42" i="1"/>
  <c r="W41" i="1"/>
  <c r="W40" i="1"/>
  <c r="W39" i="1"/>
  <c r="W38" i="1"/>
  <c r="W37" i="1"/>
  <c r="W36" i="1"/>
  <c r="W35" i="1"/>
  <c r="Y43" i="1" l="1"/>
  <c r="Y42" i="1"/>
  <c r="Y41" i="1"/>
  <c r="Y40" i="1"/>
  <c r="Y39" i="1"/>
  <c r="Y38" i="1"/>
  <c r="Y37" i="1"/>
  <c r="Y36" i="1"/>
  <c r="Y35" i="1"/>
  <c r="Y33" i="1"/>
  <c r="Y32" i="1"/>
  <c r="Y31" i="1"/>
  <c r="Y30" i="1"/>
  <c r="Y29" i="1"/>
  <c r="Y28" i="1"/>
  <c r="Y27" i="1"/>
  <c r="Y26" i="1"/>
  <c r="Y25" i="1"/>
  <c r="Y23" i="1"/>
  <c r="Y22" i="1"/>
  <c r="Y21" i="1"/>
  <c r="Y20" i="1"/>
  <c r="Y19" i="1"/>
  <c r="Y18" i="1"/>
  <c r="Y17" i="1"/>
  <c r="Y16" i="1"/>
  <c r="Y15" i="1"/>
  <c r="U43" i="1"/>
  <c r="U42" i="1"/>
  <c r="U41" i="1"/>
  <c r="U40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6" i="1"/>
  <c r="U15" i="1"/>
  <c r="T43" i="1"/>
  <c r="T42" i="1"/>
  <c r="T41" i="1"/>
  <c r="T40" i="1"/>
  <c r="T39" i="1"/>
  <c r="T38" i="1"/>
  <c r="T37" i="1"/>
  <c r="T36" i="1"/>
  <c r="T35" i="1"/>
  <c r="T33" i="1"/>
  <c r="T32" i="1"/>
  <c r="T31" i="1"/>
  <c r="T30" i="1"/>
  <c r="T29" i="1"/>
  <c r="T28" i="1"/>
  <c r="T25" i="1"/>
  <c r="O37" i="1" l="1"/>
  <c r="O35" i="1"/>
  <c r="O26" i="1"/>
  <c r="W26" i="1" s="1"/>
  <c r="AO24" i="1"/>
  <c r="AO25" i="1"/>
  <c r="O25" i="1" s="1"/>
  <c r="W25" i="1" s="1"/>
  <c r="AO26" i="1"/>
  <c r="AO27" i="1"/>
  <c r="O27" i="1" s="1"/>
  <c r="W27" i="1" s="1"/>
  <c r="AO28" i="1"/>
  <c r="O28" i="1" s="1"/>
  <c r="W28" i="1" s="1"/>
  <c r="AO29" i="1"/>
  <c r="O29" i="1" s="1"/>
  <c r="W29" i="1" s="1"/>
  <c r="AO30" i="1"/>
  <c r="O30" i="1" s="1"/>
  <c r="W30" i="1" s="1"/>
  <c r="AO31" i="1"/>
  <c r="O31" i="1" s="1"/>
  <c r="W31" i="1" s="1"/>
  <c r="AO32" i="1"/>
  <c r="O32" i="1" s="1"/>
  <c r="W32" i="1" s="1"/>
  <c r="AO33" i="1"/>
  <c r="O33" i="1" s="1"/>
  <c r="W33" i="1" s="1"/>
  <c r="AO35" i="1"/>
  <c r="AO36" i="1"/>
  <c r="O36" i="1" s="1"/>
  <c r="AO37" i="1"/>
  <c r="AO38" i="1"/>
  <c r="O38" i="1" s="1"/>
  <c r="AO39" i="1"/>
  <c r="O39" i="1" s="1"/>
  <c r="AO40" i="1"/>
  <c r="O40" i="1" s="1"/>
  <c r="AO41" i="1"/>
  <c r="O41" i="1" s="1"/>
  <c r="AO42" i="1"/>
  <c r="O42" i="1" s="1"/>
  <c r="AO43" i="1"/>
  <c r="O43" i="1" s="1"/>
  <c r="AS23" i="1" l="1"/>
  <c r="AO23" i="1"/>
  <c r="O23" i="1" s="1"/>
  <c r="W23" i="1" s="1"/>
  <c r="AS22" i="1"/>
  <c r="AO22" i="1"/>
  <c r="O22" i="1" s="1"/>
  <c r="W22" i="1" s="1"/>
  <c r="AS21" i="1"/>
  <c r="AO21" i="1"/>
  <c r="O21" i="1" s="1"/>
  <c r="W21" i="1" s="1"/>
  <c r="AS20" i="1"/>
  <c r="AO20" i="1"/>
  <c r="O20" i="1" s="1"/>
  <c r="W20" i="1" s="1"/>
  <c r="AS19" i="1"/>
  <c r="AO19" i="1"/>
  <c r="O19" i="1" s="1"/>
  <c r="W19" i="1" s="1"/>
  <c r="AS18" i="1"/>
  <c r="AO18" i="1"/>
  <c r="O18" i="1" s="1"/>
  <c r="W18" i="1" s="1"/>
  <c r="AS17" i="1"/>
  <c r="AO17" i="1"/>
  <c r="O17" i="1" s="1"/>
  <c r="W17" i="1" s="1"/>
  <c r="AS16" i="1"/>
  <c r="AO16" i="1"/>
  <c r="O16" i="1" s="1"/>
  <c r="W16" i="1" s="1"/>
  <c r="AS15" i="1"/>
  <c r="AO15" i="1"/>
  <c r="O15" i="1" s="1"/>
  <c r="W15" i="1" s="1"/>
  <c r="AW13" i="1"/>
  <c r="Q13" i="1" s="1"/>
  <c r="Y13" i="1" s="1"/>
  <c r="AS13" i="1"/>
  <c r="AO13" i="1"/>
  <c r="O13" i="1" s="1"/>
  <c r="W13" i="1" s="1"/>
  <c r="AW12" i="1"/>
  <c r="Q12" i="1" s="1"/>
  <c r="Y12" i="1" s="1"/>
  <c r="AS12" i="1"/>
  <c r="AO12" i="1"/>
  <c r="O12" i="1" s="1"/>
  <c r="W12" i="1" s="1"/>
  <c r="AW11" i="1"/>
  <c r="Q11" i="1" s="1"/>
  <c r="Y11" i="1" s="1"/>
  <c r="AS11" i="1"/>
  <c r="AO11" i="1"/>
  <c r="O11" i="1" s="1"/>
  <c r="W11" i="1" s="1"/>
  <c r="AW10" i="1"/>
  <c r="Q10" i="1" s="1"/>
  <c r="Y10" i="1" s="1"/>
  <c r="AS10" i="1"/>
  <c r="AO10" i="1"/>
  <c r="O10" i="1" s="1"/>
  <c r="W10" i="1" s="1"/>
  <c r="AW9" i="1"/>
  <c r="Q9" i="1" s="1"/>
  <c r="Y9" i="1" s="1"/>
  <c r="AS9" i="1"/>
  <c r="AO9" i="1"/>
  <c r="O9" i="1" s="1"/>
  <c r="W9" i="1" s="1"/>
  <c r="AW8" i="1"/>
  <c r="Q8" i="1" s="1"/>
  <c r="Y8" i="1" s="1"/>
  <c r="AS8" i="1"/>
  <c r="AO8" i="1"/>
  <c r="O8" i="1" s="1"/>
  <c r="W8" i="1" s="1"/>
  <c r="AW7" i="1"/>
  <c r="Q7" i="1" s="1"/>
  <c r="Y7" i="1" s="1"/>
  <c r="AS7" i="1"/>
  <c r="AO7" i="1"/>
  <c r="O7" i="1" s="1"/>
  <c r="W7" i="1" s="1"/>
  <c r="AW6" i="1"/>
  <c r="Q6" i="1" s="1"/>
  <c r="Y6" i="1" s="1"/>
  <c r="AS6" i="1"/>
  <c r="AO6" i="1"/>
  <c r="O6" i="1" s="1"/>
  <c r="W6" i="1" s="1"/>
  <c r="AW5" i="1"/>
  <c r="Q5" i="1" s="1"/>
  <c r="Y5" i="1" s="1"/>
  <c r="AS5" i="1"/>
  <c r="AO5" i="1"/>
  <c r="O5" i="1" s="1"/>
  <c r="W5" i="1" s="1"/>
  <c r="AC5" i="1"/>
  <c r="K5" i="1" s="1"/>
  <c r="S5" i="1" s="1"/>
  <c r="AG5" i="1"/>
  <c r="L5" i="1" s="1"/>
  <c r="T5" i="1" s="1"/>
  <c r="AK5" i="1"/>
  <c r="M5" i="1" s="1"/>
  <c r="U5" i="1" s="1"/>
  <c r="AC6" i="1"/>
  <c r="K6" i="1" s="1"/>
  <c r="S6" i="1" s="1"/>
  <c r="AG6" i="1"/>
  <c r="AK6" i="1"/>
  <c r="M6" i="1" s="1"/>
  <c r="U6" i="1" s="1"/>
  <c r="AC7" i="1"/>
  <c r="K7" i="1" s="1"/>
  <c r="S7" i="1" s="1"/>
  <c r="AG7" i="1"/>
  <c r="AK7" i="1"/>
  <c r="M7" i="1" s="1"/>
  <c r="U7" i="1" s="1"/>
  <c r="AC8" i="1"/>
  <c r="K8" i="1" s="1"/>
  <c r="S8" i="1" s="1"/>
  <c r="AG8" i="1"/>
  <c r="L8" i="1" s="1"/>
  <c r="T8" i="1" s="1"/>
  <c r="AK8" i="1"/>
  <c r="M8" i="1" s="1"/>
  <c r="U8" i="1" s="1"/>
  <c r="AC9" i="1"/>
  <c r="K9" i="1" s="1"/>
  <c r="S9" i="1" s="1"/>
  <c r="AG9" i="1"/>
  <c r="L9" i="1" s="1"/>
  <c r="T9" i="1" s="1"/>
  <c r="AK9" i="1"/>
  <c r="M9" i="1" s="1"/>
  <c r="U9" i="1" s="1"/>
  <c r="AC10" i="1"/>
  <c r="K10" i="1" s="1"/>
  <c r="S10" i="1" s="1"/>
  <c r="AG10" i="1"/>
  <c r="L10" i="1" s="1"/>
  <c r="T10" i="1" s="1"/>
  <c r="AK10" i="1"/>
  <c r="M10" i="1" s="1"/>
  <c r="U10" i="1" s="1"/>
  <c r="AC11" i="1"/>
  <c r="K11" i="1" s="1"/>
  <c r="S11" i="1" s="1"/>
  <c r="AG11" i="1"/>
  <c r="L11" i="1" s="1"/>
  <c r="T11" i="1" s="1"/>
  <c r="AK11" i="1"/>
  <c r="M11" i="1" s="1"/>
  <c r="U11" i="1" s="1"/>
  <c r="AC12" i="1"/>
  <c r="K12" i="1" s="1"/>
  <c r="S12" i="1" s="1"/>
  <c r="AG12" i="1"/>
  <c r="L12" i="1" s="1"/>
  <c r="T12" i="1" s="1"/>
  <c r="AK12" i="1"/>
  <c r="M12" i="1" s="1"/>
  <c r="U12" i="1" s="1"/>
  <c r="AC13" i="1"/>
  <c r="K13" i="1" s="1"/>
  <c r="S13" i="1" s="1"/>
  <c r="AG13" i="1"/>
  <c r="L13" i="1" s="1"/>
  <c r="T13" i="1" s="1"/>
  <c r="AK13" i="1"/>
  <c r="M13" i="1" s="1"/>
  <c r="U13" i="1" s="1"/>
  <c r="AC15" i="1"/>
  <c r="K15" i="1" s="1"/>
  <c r="S15" i="1" s="1"/>
  <c r="AG15" i="1"/>
  <c r="L15" i="1" s="1"/>
  <c r="T15" i="1" s="1"/>
  <c r="AC16" i="1"/>
  <c r="K16" i="1" s="1"/>
  <c r="S16" i="1" s="1"/>
  <c r="AG16" i="1"/>
  <c r="L16" i="1" s="1"/>
  <c r="T16" i="1" s="1"/>
  <c r="AC17" i="1"/>
  <c r="K17" i="1" s="1"/>
  <c r="S17" i="1" s="1"/>
  <c r="AG17" i="1"/>
  <c r="L17" i="1" s="1"/>
  <c r="T17" i="1" s="1"/>
  <c r="AC18" i="1"/>
  <c r="K18" i="1" s="1"/>
  <c r="S18" i="1" s="1"/>
  <c r="AG18" i="1"/>
  <c r="L18" i="1" s="1"/>
  <c r="T18" i="1" s="1"/>
  <c r="AC19" i="1"/>
  <c r="K19" i="1" s="1"/>
  <c r="S19" i="1" s="1"/>
  <c r="AG19" i="1"/>
  <c r="L19" i="1" s="1"/>
  <c r="T19" i="1" s="1"/>
  <c r="AC20" i="1"/>
  <c r="K20" i="1" s="1"/>
  <c r="S20" i="1" s="1"/>
  <c r="AG20" i="1"/>
  <c r="L20" i="1" s="1"/>
  <c r="T20" i="1" s="1"/>
  <c r="AC21" i="1"/>
  <c r="K21" i="1" s="1"/>
  <c r="S21" i="1" s="1"/>
  <c r="AG21" i="1"/>
  <c r="L21" i="1" s="1"/>
  <c r="T21" i="1" s="1"/>
  <c r="AC22" i="1"/>
  <c r="K22" i="1" s="1"/>
  <c r="S22" i="1" s="1"/>
  <c r="AG22" i="1"/>
  <c r="L22" i="1" s="1"/>
  <c r="T22" i="1" s="1"/>
  <c r="AC23" i="1"/>
  <c r="K23" i="1" s="1"/>
  <c r="S23" i="1" s="1"/>
  <c r="AG23" i="1"/>
  <c r="L23" i="1" s="1"/>
  <c r="T23" i="1" s="1"/>
  <c r="AC25" i="1"/>
  <c r="K25" i="1" s="1"/>
  <c r="S25" i="1" s="1"/>
  <c r="AC26" i="1"/>
  <c r="K26" i="1" s="1"/>
  <c r="S26" i="1" s="1"/>
  <c r="AC27" i="1"/>
  <c r="K27" i="1" s="1"/>
  <c r="S27" i="1" s="1"/>
  <c r="AC28" i="1"/>
  <c r="K28" i="1" s="1"/>
  <c r="S28" i="1" s="1"/>
  <c r="AC29" i="1"/>
  <c r="K29" i="1" s="1"/>
  <c r="S29" i="1" s="1"/>
  <c r="AC30" i="1"/>
  <c r="K30" i="1" s="1"/>
  <c r="S30" i="1" s="1"/>
  <c r="AC31" i="1"/>
  <c r="K31" i="1" s="1"/>
  <c r="S31" i="1" s="1"/>
  <c r="AC32" i="1"/>
  <c r="K32" i="1" s="1"/>
  <c r="S32" i="1" s="1"/>
  <c r="AC33" i="1"/>
  <c r="K33" i="1" s="1"/>
  <c r="S33" i="1" s="1"/>
  <c r="AC35" i="1"/>
  <c r="K35" i="1" s="1"/>
  <c r="S35" i="1" s="1"/>
  <c r="AC36" i="1"/>
  <c r="K36" i="1" s="1"/>
  <c r="S36" i="1" s="1"/>
  <c r="AC37" i="1"/>
  <c r="K37" i="1" s="1"/>
  <c r="S37" i="1" s="1"/>
  <c r="AC38" i="1"/>
  <c r="K38" i="1" s="1"/>
  <c r="S38" i="1" s="1"/>
  <c r="AC39" i="1"/>
  <c r="K39" i="1" s="1"/>
  <c r="S39" i="1" s="1"/>
  <c r="AC40" i="1"/>
  <c r="K40" i="1" s="1"/>
  <c r="S40" i="1" s="1"/>
  <c r="AC41" i="1"/>
  <c r="K41" i="1" s="1"/>
  <c r="S41" i="1" s="1"/>
  <c r="AC42" i="1"/>
  <c r="K42" i="1" s="1"/>
  <c r="S42" i="1" s="1"/>
  <c r="AC43" i="1"/>
  <c r="K43" i="1" s="1"/>
  <c r="S43" i="1" s="1"/>
  <c r="T6" i="1" l="1"/>
  <c r="L6" i="1"/>
  <c r="P25" i="1"/>
  <c r="X25" i="1" s="1"/>
  <c r="P5" i="1"/>
  <c r="X5" i="1" s="1"/>
  <c r="P27" i="1"/>
  <c r="X27" i="1" s="1"/>
  <c r="P7" i="1"/>
  <c r="X7" i="1" s="1"/>
  <c r="P9" i="1"/>
  <c r="X9" i="1" s="1"/>
  <c r="P29" i="1"/>
  <c r="X29" i="1" s="1"/>
  <c r="P11" i="1"/>
  <c r="X11" i="1" s="1"/>
  <c r="P31" i="1"/>
  <c r="X31" i="1" s="1"/>
  <c r="P13" i="1"/>
  <c r="X13" i="1" s="1"/>
  <c r="P33" i="1"/>
  <c r="X33" i="1" s="1"/>
  <c r="T7" i="1"/>
  <c r="L7" i="1"/>
  <c r="P6" i="1"/>
  <c r="X6" i="1" s="1"/>
  <c r="P26" i="1"/>
  <c r="X26" i="1" s="1"/>
  <c r="P28" i="1"/>
  <c r="X28" i="1" s="1"/>
  <c r="P8" i="1"/>
  <c r="X8" i="1" s="1"/>
  <c r="P30" i="1"/>
  <c r="X30" i="1" s="1"/>
  <c r="P10" i="1"/>
  <c r="X10" i="1" s="1"/>
  <c r="P32" i="1"/>
  <c r="X32" i="1" s="1"/>
  <c r="P12" i="1"/>
  <c r="X12" i="1" s="1"/>
  <c r="P35" i="1"/>
  <c r="X35" i="1" s="1"/>
  <c r="P15" i="1"/>
  <c r="X15" i="1" s="1"/>
  <c r="P36" i="1"/>
  <c r="X36" i="1" s="1"/>
  <c r="P16" i="1"/>
  <c r="X16" i="1" s="1"/>
  <c r="P37" i="1"/>
  <c r="X37" i="1" s="1"/>
  <c r="P17" i="1"/>
  <c r="X17" i="1" s="1"/>
  <c r="P38" i="1"/>
  <c r="X38" i="1" s="1"/>
  <c r="P18" i="1"/>
  <c r="X18" i="1" s="1"/>
  <c r="P39" i="1"/>
  <c r="X39" i="1" s="1"/>
  <c r="P19" i="1"/>
  <c r="X19" i="1" s="1"/>
  <c r="P40" i="1"/>
  <c r="X40" i="1" s="1"/>
  <c r="P20" i="1"/>
  <c r="X20" i="1" s="1"/>
  <c r="P41" i="1"/>
  <c r="X41" i="1" s="1"/>
  <c r="P21" i="1"/>
  <c r="X21" i="1" s="1"/>
  <c r="P42" i="1"/>
  <c r="X42" i="1" s="1"/>
  <c r="P22" i="1"/>
  <c r="X22" i="1" s="1"/>
  <c r="P43" i="1"/>
  <c r="X43" i="1" s="1"/>
  <c r="P23" i="1"/>
  <c r="X23" i="1" s="1"/>
</calcChain>
</file>

<file path=xl/comments1.xml><?xml version="1.0" encoding="utf-8"?>
<comments xmlns="http://schemas.openxmlformats.org/spreadsheetml/2006/main">
  <authors>
    <author>Marta Parlante</author>
  </authors>
  <commentList>
    <comment ref="L10" authorId="0" shapeId="0">
      <text>
        <r>
          <rPr>
            <b/>
            <sz val="8"/>
            <color indexed="81"/>
            <rFont val="Tahoma"/>
            <family val="2"/>
          </rPr>
          <t>Marta Parlante: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b/>
            <sz val="8"/>
            <color indexed="81"/>
            <rFont val="Tahoma"/>
            <family val="2"/>
          </rPr>
          <t>Marta Parlante: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Marta Parlante</author>
  </authors>
  <commentList>
    <comment ref="L11" authorId="0" shapeId="0">
      <text>
        <r>
          <rPr>
            <b/>
            <sz val="8"/>
            <color indexed="81"/>
            <rFont val="Tahoma"/>
            <family val="2"/>
          </rPr>
          <t>Marta Parlante: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1" authorId="0" shapeId="0">
      <text>
        <r>
          <rPr>
            <b/>
            <sz val="8"/>
            <color indexed="81"/>
            <rFont val="Tahoma"/>
            <family val="2"/>
          </rPr>
          <t>Marta Parlante: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<sst xmlns="http://schemas.openxmlformats.org/spreadsheetml/2006/main" count="54" uniqueCount="25">
  <si>
    <t>INDIVIDUALE</t>
  </si>
  <si>
    <t>COLLETTIVA</t>
  </si>
  <si>
    <t>annuale</t>
  </si>
  <si>
    <t>quadrim</t>
  </si>
  <si>
    <t>LU</t>
  </si>
  <si>
    <t>MA</t>
  </si>
  <si>
    <t>ME</t>
  </si>
  <si>
    <t>GI</t>
  </si>
  <si>
    <t>VE</t>
  </si>
  <si>
    <t>Nei giorni evidenziati, la scuola rimarrà chiusa ma la lezione verrà recuperata.</t>
  </si>
  <si>
    <t>€</t>
  </si>
  <si>
    <t>I QUADRIMESTRE</t>
  </si>
  <si>
    <t>II QUADRIMESTRE</t>
  </si>
  <si>
    <t>I BIMESTRE</t>
  </si>
  <si>
    <t>II BIMESTRE</t>
  </si>
  <si>
    <t>III BIMESTRE</t>
  </si>
  <si>
    <t>IV BIMESTRE</t>
  </si>
  <si>
    <t>bimestre</t>
  </si>
  <si>
    <t>COLLETTIVA E TEORIA</t>
  </si>
  <si>
    <t>INDIVIDUALE E TEORIA</t>
  </si>
  <si>
    <t>CALENDARIO E COSTI 2022 - 2023</t>
  </si>
  <si>
    <t>23 € per 45 minuti</t>
  </si>
  <si>
    <t xml:space="preserve">45 minuti </t>
  </si>
  <si>
    <t>29 feb</t>
  </si>
  <si>
    <t>CALENDARIO E COSTI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</si>
</sst>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ill="1"/>
    <xf numFmtId="1" fontId="1" fillId="0" borderId="0" xfId="0" applyNumberFormat="1" applyFont="1" applyBorder="1"/>
    <xf numFmtId="1" fontId="0" fillId="0" borderId="4" xfId="0" applyNumberFormat="1" applyBorder="1"/>
    <xf numFmtId="1" fontId="0" fillId="0" borderId="0" xfId="0" applyNumberFormat="1" applyBorder="1"/>
    <xf numFmtId="0" fontId="0" fillId="0" borderId="6" xfId="0" applyBorder="1"/>
    <xf numFmtId="0" fontId="0" fillId="0" borderId="0" xfId="0" applyFill="1" applyBorder="1"/>
    <xf numFmtId="0" fontId="0" fillId="0" borderId="6" xfId="0" applyFill="1" applyBorder="1"/>
    <xf numFmtId="16" fontId="2" fillId="0" borderId="6" xfId="0" applyNumberFormat="1" applyFont="1" applyFill="1" applyBorder="1"/>
    <xf numFmtId="0" fontId="0" fillId="0" borderId="9" xfId="0" applyFill="1" applyBorder="1"/>
    <xf numFmtId="16" fontId="3" fillId="0" borderId="0" xfId="0" applyNumberFormat="1" applyFont="1" applyFill="1" applyBorder="1"/>
    <xf numFmtId="16" fontId="4" fillId="0" borderId="0" xfId="0" applyNumberFormat="1" applyFont="1" applyFill="1" applyBorder="1"/>
    <xf numFmtId="1" fontId="0" fillId="0" borderId="0" xfId="0" applyNumberFormat="1"/>
    <xf numFmtId="0" fontId="1" fillId="0" borderId="0" xfId="0" applyFont="1"/>
    <xf numFmtId="16" fontId="3" fillId="0" borderId="8" xfId="0" applyNumberFormat="1" applyFont="1" applyFill="1" applyBorder="1"/>
    <xf numFmtId="0" fontId="0" fillId="0" borderId="14" xfId="0" applyBorder="1"/>
    <xf numFmtId="16" fontId="3" fillId="0" borderId="6" xfId="0" applyNumberFormat="1" applyFont="1" applyFill="1" applyBorder="1"/>
    <xf numFmtId="16" fontId="3" fillId="0" borderId="15" xfId="0" applyNumberFormat="1" applyFont="1" applyFill="1" applyBorder="1"/>
    <xf numFmtId="1" fontId="0" fillId="0" borderId="1" xfId="0" applyNumberFormat="1" applyBorder="1"/>
    <xf numFmtId="1" fontId="0" fillId="0" borderId="2" xfId="0" applyNumberFormat="1" applyBorder="1"/>
    <xf numFmtId="0" fontId="0" fillId="0" borderId="0" xfId="0" applyAlignment="1">
      <alignment horizontal="center"/>
    </xf>
    <xf numFmtId="16" fontId="2" fillId="0" borderId="0" xfId="0" applyNumberFormat="1" applyFont="1" applyFill="1" applyBorder="1"/>
    <xf numFmtId="0" fontId="0" fillId="0" borderId="0" xfId="0" applyBorder="1"/>
    <xf numFmtId="1" fontId="0" fillId="0" borderId="18" xfId="0" applyNumberFormat="1" applyBorder="1"/>
    <xf numFmtId="1" fontId="1" fillId="0" borderId="10" xfId="0" applyNumberFormat="1" applyFont="1" applyBorder="1"/>
    <xf numFmtId="1" fontId="1" fillId="0" borderId="19" xfId="0" applyNumberFormat="1" applyFont="1" applyBorder="1"/>
    <xf numFmtId="1" fontId="1" fillId="0" borderId="18" xfId="0" applyNumberFormat="1" applyFont="1" applyBorder="1"/>
    <xf numFmtId="0" fontId="1" fillId="0" borderId="6" xfId="0" applyFont="1" applyBorder="1" applyAlignment="1">
      <alignment horizontal="center"/>
    </xf>
    <xf numFmtId="16" fontId="2" fillId="2" borderId="6" xfId="0" applyNumberFormat="1" applyFont="1" applyFill="1" applyBorder="1"/>
    <xf numFmtId="16" fontId="2" fillId="2" borderId="8" xfId="0" applyNumberFormat="1" applyFont="1" applyFill="1" applyBorder="1"/>
    <xf numFmtId="16" fontId="3" fillId="2" borderId="0" xfId="0" applyNumberFormat="1" applyFont="1" applyFill="1" applyBorder="1"/>
    <xf numFmtId="0" fontId="0" fillId="0" borderId="14" xfId="0" applyFill="1" applyBorder="1"/>
    <xf numFmtId="16" fontId="3" fillId="2" borderId="6" xfId="0" applyNumberFormat="1" applyFont="1" applyFill="1" applyBorder="1"/>
    <xf numFmtId="16" fontId="5" fillId="0" borderId="0" xfId="0" applyNumberFormat="1" applyFont="1" applyFill="1" applyBorder="1"/>
    <xf numFmtId="16" fontId="3" fillId="2" borderId="13" xfId="0" applyNumberFormat="1" applyFont="1" applyFill="1" applyBorder="1"/>
    <xf numFmtId="16" fontId="3" fillId="2" borderId="8" xfId="0" applyNumberFormat="1" applyFont="1" applyFill="1" applyBorder="1"/>
    <xf numFmtId="16" fontId="3" fillId="2" borderId="16" xfId="0" applyNumberFormat="1" applyFont="1" applyFill="1" applyBorder="1"/>
    <xf numFmtId="164" fontId="1" fillId="0" borderId="11" xfId="0" applyNumberFormat="1" applyFont="1" applyFill="1" applyBorder="1"/>
    <xf numFmtId="164" fontId="0" fillId="0" borderId="0" xfId="0" applyNumberFormat="1" applyFill="1" applyBorder="1"/>
    <xf numFmtId="164" fontId="0" fillId="2" borderId="6" xfId="0" applyNumberFormat="1" applyFont="1" applyFill="1" applyBorder="1"/>
    <xf numFmtId="164" fontId="0" fillId="2" borderId="0" xfId="0" applyNumberFormat="1" applyFont="1" applyFill="1" applyBorder="1"/>
    <xf numFmtId="164" fontId="0" fillId="0" borderId="6" xfId="0" applyNumberFormat="1" applyFont="1" applyFill="1" applyBorder="1"/>
    <xf numFmtId="164" fontId="0" fillId="0" borderId="0" xfId="0" applyNumberFormat="1" applyFont="1" applyFill="1" applyBorder="1"/>
    <xf numFmtId="164" fontId="0" fillId="2" borderId="6" xfId="0" applyNumberFormat="1" applyFont="1" applyFill="1" applyBorder="1" applyAlignment="1"/>
    <xf numFmtId="164" fontId="0" fillId="0" borderId="6" xfId="0" applyNumberFormat="1" applyFont="1" applyFill="1" applyBorder="1" applyAlignment="1"/>
    <xf numFmtId="164" fontId="0" fillId="0" borderId="14" xfId="0" applyNumberFormat="1" applyFont="1" applyFill="1" applyBorder="1"/>
    <xf numFmtId="164" fontId="0" fillId="0" borderId="14" xfId="0" applyNumberFormat="1" applyFont="1" applyFill="1" applyBorder="1" applyAlignment="1"/>
    <xf numFmtId="164" fontId="0" fillId="0" borderId="0" xfId="0" applyNumberFormat="1" applyFont="1" applyFill="1" applyBorder="1" applyAlignment="1">
      <alignment vertical="center"/>
    </xf>
    <xf numFmtId="164" fontId="0" fillId="2" borderId="10" xfId="0" applyNumberFormat="1" applyFont="1" applyFill="1" applyBorder="1"/>
    <xf numFmtId="16" fontId="2" fillId="2" borderId="13" xfId="0" applyNumberFormat="1" applyFont="1" applyFill="1" applyBorder="1"/>
    <xf numFmtId="164" fontId="1" fillId="0" borderId="27" xfId="0" applyNumberFormat="1" applyFont="1" applyFill="1" applyBorder="1"/>
    <xf numFmtId="164" fontId="0" fillId="0" borderId="7" xfId="0" applyNumberFormat="1" applyFont="1" applyFill="1" applyBorder="1"/>
    <xf numFmtId="164" fontId="0" fillId="2" borderId="13" xfId="0" applyNumberFormat="1" applyFont="1" applyFill="1" applyBorder="1"/>
    <xf numFmtId="164" fontId="0" fillId="0" borderId="8" xfId="0" applyNumberFormat="1" applyFont="1" applyFill="1" applyBorder="1"/>
    <xf numFmtId="164" fontId="0" fillId="2" borderId="8" xfId="0" applyNumberFormat="1" applyFont="1" applyFill="1" applyBorder="1"/>
    <xf numFmtId="16" fontId="3" fillId="0" borderId="24" xfId="0" applyNumberFormat="1" applyFont="1" applyFill="1" applyBorder="1"/>
    <xf numFmtId="16" fontId="3" fillId="2" borderId="24" xfId="0" applyNumberFormat="1" applyFont="1" applyFill="1" applyBorder="1"/>
    <xf numFmtId="16" fontId="3" fillId="0" borderId="7" xfId="0" applyNumberFormat="1" applyFont="1" applyFill="1" applyBorder="1"/>
    <xf numFmtId="16" fontId="3" fillId="2" borderId="7" xfId="0" applyNumberFormat="1" applyFont="1" applyFill="1" applyBorder="1"/>
    <xf numFmtId="16" fontId="3" fillId="2" borderId="12" xfId="0" applyNumberFormat="1" applyFont="1" applyFill="1" applyBorder="1"/>
    <xf numFmtId="164" fontId="0" fillId="2" borderId="12" xfId="0" applyNumberFormat="1" applyFont="1" applyFill="1" applyBorder="1"/>
    <xf numFmtId="0" fontId="1" fillId="0" borderId="0" xfId="0" applyFont="1" applyFill="1" applyAlignment="1">
      <alignment vertical="center" textRotation="90"/>
    </xf>
    <xf numFmtId="0" fontId="1" fillId="0" borderId="0" xfId="0" applyFont="1" applyAlignment="1">
      <alignment vertical="center" textRotation="90"/>
    </xf>
    <xf numFmtId="0" fontId="1" fillId="0" borderId="0" xfId="0" applyFont="1" applyFill="1" applyBorder="1" applyAlignment="1">
      <alignment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1" fontId="8" fillId="0" borderId="3" xfId="0" applyNumberFormat="1" applyFont="1" applyBorder="1"/>
    <xf numFmtId="1" fontId="8" fillId="0" borderId="5" xfId="0" applyNumberFormat="1" applyFont="1" applyBorder="1"/>
    <xf numFmtId="16" fontId="4" fillId="0" borderId="6" xfId="0" applyNumberFormat="1" applyFont="1" applyFill="1" applyBorder="1"/>
    <xf numFmtId="16" fontId="2" fillId="3" borderId="6" xfId="0" applyNumberFormat="1" applyFont="1" applyFill="1" applyBorder="1"/>
    <xf numFmtId="16" fontId="5" fillId="0" borderId="6" xfId="0" applyNumberFormat="1" applyFont="1" applyFill="1" applyBorder="1"/>
    <xf numFmtId="16" fontId="4" fillId="3" borderId="6" xfId="0" applyNumberFormat="1" applyFont="1" applyFill="1" applyBorder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0" xfId="0" applyFont="1" applyFill="1" applyBorder="1"/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164" fontId="1" fillId="0" borderId="0" xfId="0" applyNumberFormat="1" applyFont="1" applyFill="1" applyBorder="1"/>
    <xf numFmtId="164" fontId="0" fillId="2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16" fontId="5" fillId="3" borderId="6" xfId="0" applyNumberFormat="1" applyFont="1" applyFill="1" applyBorder="1"/>
    <xf numFmtId="0" fontId="1" fillId="0" borderId="26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47"/>
  <sheetViews>
    <sheetView tabSelected="1" workbookViewId="0">
      <selection activeCell="E2" sqref="E2"/>
    </sheetView>
  </sheetViews>
  <sheetFormatPr defaultRowHeight="15" x14ac:dyDescent="0.25"/>
  <cols>
    <col min="1" max="1" width="3.7109375" bestFit="1" customWidth="1"/>
    <col min="2" max="2" width="2.85546875" customWidth="1"/>
    <col min="3" max="3" width="3.7109375" customWidth="1"/>
    <col min="4" max="4" width="3" bestFit="1" customWidth="1"/>
    <col min="5" max="5" width="7" customWidth="1"/>
    <col min="6" max="6" width="7.28515625" customWidth="1"/>
    <col min="7" max="7" width="7.42578125" customWidth="1"/>
    <col min="8" max="8" width="7.140625" customWidth="1"/>
    <col min="9" max="9" width="6.7109375" customWidth="1"/>
    <col min="10" max="10" width="4" style="1" customWidth="1"/>
    <col min="11" max="11" width="8.140625" style="12" bestFit="1" customWidth="1"/>
    <col min="12" max="12" width="8.42578125" bestFit="1" customWidth="1"/>
    <col min="13" max="13" width="8" bestFit="1" customWidth="1"/>
    <col min="14" max="14" width="1.5703125" style="22" customWidth="1"/>
    <col min="15" max="15" width="8.140625" bestFit="1" customWidth="1"/>
    <col min="16" max="16" width="8.42578125" bestFit="1" customWidth="1"/>
    <col min="17" max="17" width="8" bestFit="1" customWidth="1"/>
    <col min="18" max="18" width="3" customWidth="1"/>
    <col min="19" max="19" width="9.5703125" bestFit="1" customWidth="1"/>
    <col min="20" max="21" width="7.7109375" customWidth="1"/>
    <col min="22" max="22" width="2.7109375" customWidth="1"/>
    <col min="23" max="25" width="7.7109375" customWidth="1"/>
    <col min="26" max="26" width="18.5703125" customWidth="1"/>
    <col min="27" max="27" width="4.7109375" customWidth="1"/>
    <col min="28" max="28" width="6.42578125" customWidth="1"/>
    <col min="29" max="29" width="3.85546875" customWidth="1"/>
    <col min="30" max="30" width="3.5703125" customWidth="1"/>
    <col min="31" max="31" width="4" customWidth="1"/>
    <col min="32" max="32" width="4.42578125" customWidth="1"/>
    <col min="33" max="33" width="3.7109375" customWidth="1"/>
    <col min="34" max="34" width="5" customWidth="1"/>
    <col min="35" max="35" width="3" bestFit="1" customWidth="1"/>
    <col min="36" max="36" width="11.7109375" customWidth="1"/>
    <col min="37" max="37" width="4" bestFit="1" customWidth="1"/>
    <col min="38" max="38" width="3.85546875" customWidth="1"/>
    <col min="39" max="39" width="7" customWidth="1"/>
    <col min="40" max="40" width="5.5703125" customWidth="1"/>
    <col min="42" max="42" width="3.42578125" customWidth="1"/>
    <col min="43" max="43" width="7" customWidth="1"/>
    <col min="44" max="44" width="4.7109375" customWidth="1"/>
    <col min="45" max="45" width="7.140625" customWidth="1"/>
    <col min="46" max="46" width="4.7109375" customWidth="1"/>
    <col min="47" max="47" width="7.28515625" customWidth="1"/>
    <col min="48" max="48" width="3.7109375" customWidth="1"/>
  </cols>
  <sheetData>
    <row r="1" spans="1:49" ht="15.75" thickBot="1" x14ac:dyDescent="0.3">
      <c r="E1" s="13" t="s">
        <v>24</v>
      </c>
      <c r="K1" s="102" t="s">
        <v>0</v>
      </c>
      <c r="L1" s="103"/>
      <c r="M1" s="104"/>
      <c r="N1" s="2"/>
      <c r="O1" s="105" t="s">
        <v>1</v>
      </c>
      <c r="P1" s="106"/>
      <c r="Q1" s="107"/>
      <c r="R1" s="85"/>
      <c r="S1" s="79"/>
      <c r="T1" s="80" t="s">
        <v>19</v>
      </c>
      <c r="U1" s="81"/>
      <c r="V1" s="85"/>
      <c r="W1" s="82"/>
      <c r="X1" s="83" t="s">
        <v>18</v>
      </c>
      <c r="Y1" s="84"/>
    </row>
    <row r="2" spans="1:49" x14ac:dyDescent="0.25">
      <c r="K2" s="3" t="s">
        <v>2</v>
      </c>
      <c r="L2" s="4" t="s">
        <v>3</v>
      </c>
      <c r="M2" s="71" t="s">
        <v>17</v>
      </c>
      <c r="N2" s="4"/>
      <c r="O2" s="18" t="s">
        <v>2</v>
      </c>
      <c r="P2" s="19" t="s">
        <v>3</v>
      </c>
      <c r="Q2" s="70" t="s">
        <v>17</v>
      </c>
      <c r="R2" s="86"/>
      <c r="S2" s="18" t="s">
        <v>2</v>
      </c>
      <c r="T2" s="19" t="s">
        <v>3</v>
      </c>
      <c r="U2" s="70" t="s">
        <v>17</v>
      </c>
      <c r="V2" s="4"/>
      <c r="W2" s="18" t="s">
        <v>2</v>
      </c>
      <c r="X2" s="19" t="s">
        <v>3</v>
      </c>
      <c r="Y2" s="70" t="s">
        <v>17</v>
      </c>
    </row>
    <row r="3" spans="1:49" ht="15.75" thickBot="1" x14ac:dyDescent="0.3">
      <c r="D3" s="5"/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6"/>
      <c r="K3" s="23"/>
      <c r="L3" s="24"/>
      <c r="M3" s="25"/>
      <c r="N3" s="2"/>
      <c r="O3" s="26"/>
      <c r="P3" s="24"/>
      <c r="Q3" s="25"/>
      <c r="R3" s="2"/>
      <c r="S3" s="23"/>
      <c r="T3" s="24"/>
      <c r="U3" s="25"/>
      <c r="V3" s="2"/>
      <c r="W3" s="26"/>
      <c r="X3" s="24"/>
      <c r="Y3" s="25"/>
    </row>
    <row r="4" spans="1:49" x14ac:dyDescent="0.25">
      <c r="D4" s="15"/>
      <c r="E4" s="15"/>
      <c r="F4" s="15"/>
      <c r="G4" s="15"/>
      <c r="H4" s="15"/>
      <c r="I4" s="5"/>
      <c r="J4" s="6"/>
      <c r="K4" s="50">
        <v>26</v>
      </c>
      <c r="L4" s="37">
        <v>28</v>
      </c>
      <c r="M4" s="37">
        <v>29</v>
      </c>
      <c r="N4" s="38"/>
      <c r="O4" s="37">
        <v>16</v>
      </c>
      <c r="P4" s="37">
        <v>17</v>
      </c>
      <c r="Q4" s="37">
        <v>19</v>
      </c>
      <c r="R4" s="87"/>
      <c r="S4" s="50">
        <v>26</v>
      </c>
      <c r="T4" s="37">
        <v>28</v>
      </c>
      <c r="U4" s="37">
        <v>29</v>
      </c>
      <c r="V4" s="38"/>
      <c r="W4" s="37">
        <v>16</v>
      </c>
      <c r="X4" s="37">
        <v>17</v>
      </c>
      <c r="Y4" s="37">
        <v>19</v>
      </c>
      <c r="AA4" s="20" t="s">
        <v>10</v>
      </c>
      <c r="AB4" s="20"/>
      <c r="AC4" s="20"/>
      <c r="AD4" s="20"/>
      <c r="AE4" s="20" t="s">
        <v>10</v>
      </c>
      <c r="AF4" s="20"/>
      <c r="AG4" s="20"/>
      <c r="AH4" s="20"/>
      <c r="AI4" s="20" t="s">
        <v>10</v>
      </c>
      <c r="AJ4" s="20"/>
      <c r="AK4" s="20"/>
      <c r="AL4" s="76"/>
      <c r="AM4" s="20" t="s">
        <v>10</v>
      </c>
      <c r="AN4" s="20"/>
      <c r="AO4" s="20"/>
      <c r="AP4" s="20"/>
      <c r="AQ4" s="20" t="s">
        <v>10</v>
      </c>
      <c r="AR4" s="20"/>
      <c r="AS4" s="20"/>
      <c r="AT4" s="20"/>
      <c r="AU4" s="20" t="s">
        <v>10</v>
      </c>
      <c r="AV4" s="20"/>
      <c r="AW4" s="20"/>
    </row>
    <row r="5" spans="1:49" ht="19.5" customHeight="1" x14ac:dyDescent="0.25">
      <c r="A5" s="99" t="s">
        <v>11</v>
      </c>
      <c r="B5" s="64"/>
      <c r="C5" s="96" t="s">
        <v>13</v>
      </c>
      <c r="D5" s="7">
        <v>1</v>
      </c>
      <c r="E5" s="8">
        <v>45187</v>
      </c>
      <c r="F5" s="8">
        <v>45188</v>
      </c>
      <c r="G5" s="8">
        <v>45189</v>
      </c>
      <c r="H5" s="8">
        <v>45190</v>
      </c>
      <c r="I5" s="8">
        <v>45191</v>
      </c>
      <c r="J5" s="49"/>
      <c r="K5" s="39">
        <f>AC5</f>
        <v>936</v>
      </c>
      <c r="L5" s="39">
        <f>AG5</f>
        <v>504</v>
      </c>
      <c r="M5" s="39">
        <f>AK5</f>
        <v>261</v>
      </c>
      <c r="N5" s="40"/>
      <c r="O5" s="39">
        <f>AO5</f>
        <v>576</v>
      </c>
      <c r="P5" s="39">
        <f>AS5</f>
        <v>306</v>
      </c>
      <c r="Q5" s="39">
        <f>AW5</f>
        <v>171</v>
      </c>
      <c r="R5" s="40"/>
      <c r="S5" s="39">
        <f>K5+(10*36)</f>
        <v>1296</v>
      </c>
      <c r="T5" s="39">
        <f>L5+180</f>
        <v>684</v>
      </c>
      <c r="U5" s="39">
        <f>M5+90</f>
        <v>351</v>
      </c>
      <c r="V5" s="40"/>
      <c r="W5" s="39">
        <f>O5+360</f>
        <v>936</v>
      </c>
      <c r="X5" s="39">
        <f>P5+180</f>
        <v>486</v>
      </c>
      <c r="Y5" s="39">
        <f>Q5+90</f>
        <v>261</v>
      </c>
      <c r="AA5">
        <v>26</v>
      </c>
      <c r="AB5">
        <v>36</v>
      </c>
      <c r="AC5">
        <f>AA5*AB5</f>
        <v>936</v>
      </c>
      <c r="AE5">
        <v>28</v>
      </c>
      <c r="AF5">
        <v>18</v>
      </c>
      <c r="AG5">
        <f>AE5*AF5</f>
        <v>504</v>
      </c>
      <c r="AI5">
        <v>29</v>
      </c>
      <c r="AJ5">
        <v>9</v>
      </c>
      <c r="AK5">
        <f>AI5*AJ5</f>
        <v>261</v>
      </c>
      <c r="AL5" s="77"/>
      <c r="AM5">
        <v>16</v>
      </c>
      <c r="AN5">
        <v>36</v>
      </c>
      <c r="AO5">
        <f>AM5*AN5</f>
        <v>576</v>
      </c>
      <c r="AQ5">
        <v>17</v>
      </c>
      <c r="AR5">
        <v>18</v>
      </c>
      <c r="AS5">
        <f>AQ5*AR5</f>
        <v>306</v>
      </c>
      <c r="AU5">
        <v>19</v>
      </c>
      <c r="AV5">
        <v>9</v>
      </c>
      <c r="AW5">
        <f>AU5*AV5</f>
        <v>171</v>
      </c>
    </row>
    <row r="6" spans="1:49" ht="19.5" customHeight="1" x14ac:dyDescent="0.25">
      <c r="A6" s="100"/>
      <c r="B6" s="65"/>
      <c r="C6" s="97"/>
      <c r="D6" s="7">
        <v>2</v>
      </c>
      <c r="E6" s="8">
        <v>45194</v>
      </c>
      <c r="F6" s="8">
        <v>45195</v>
      </c>
      <c r="G6" s="8">
        <v>45196</v>
      </c>
      <c r="H6" s="8">
        <v>45197</v>
      </c>
      <c r="I6" s="8">
        <v>45198</v>
      </c>
      <c r="J6" s="21"/>
      <c r="K6" s="41">
        <f>AC6</f>
        <v>910</v>
      </c>
      <c r="L6" s="41">
        <f>AG6</f>
        <v>476</v>
      </c>
      <c r="M6" s="41">
        <f>AK6</f>
        <v>232</v>
      </c>
      <c r="N6" s="42"/>
      <c r="O6" s="41">
        <f>AO6</f>
        <v>560</v>
      </c>
      <c r="P6" s="41">
        <f>AS6</f>
        <v>289</v>
      </c>
      <c r="Q6" s="41">
        <f>AW6</f>
        <v>152</v>
      </c>
      <c r="R6" s="42"/>
      <c r="S6" s="41">
        <f>K6+(10*35)</f>
        <v>1260</v>
      </c>
      <c r="T6" s="41">
        <f>AG6+170</f>
        <v>646</v>
      </c>
      <c r="U6" s="41">
        <f>M6+80</f>
        <v>312</v>
      </c>
      <c r="V6" s="42"/>
      <c r="W6" s="41">
        <f>O6+350</f>
        <v>910</v>
      </c>
      <c r="X6" s="41">
        <f>P6+170</f>
        <v>459</v>
      </c>
      <c r="Y6" s="41">
        <f>Q6+80</f>
        <v>232</v>
      </c>
      <c r="AA6">
        <v>26</v>
      </c>
      <c r="AB6">
        <v>35</v>
      </c>
      <c r="AC6">
        <f>AA6*AB6</f>
        <v>910</v>
      </c>
      <c r="AE6">
        <v>28</v>
      </c>
      <c r="AF6">
        <v>17</v>
      </c>
      <c r="AG6">
        <f t="shared" ref="AG6:AG23" si="0">AE6*AF6</f>
        <v>476</v>
      </c>
      <c r="AI6">
        <v>29</v>
      </c>
      <c r="AJ6">
        <v>8</v>
      </c>
      <c r="AK6">
        <f t="shared" ref="AK6:AK13" si="1">AI6*AJ6</f>
        <v>232</v>
      </c>
      <c r="AL6" s="77"/>
      <c r="AM6">
        <v>16</v>
      </c>
      <c r="AN6">
        <v>35</v>
      </c>
      <c r="AO6">
        <f>AM6*AN6</f>
        <v>560</v>
      </c>
      <c r="AQ6">
        <v>17</v>
      </c>
      <c r="AR6">
        <v>17</v>
      </c>
      <c r="AS6">
        <f t="shared" ref="AS6:AS23" si="2">AQ6*AR6</f>
        <v>289</v>
      </c>
      <c r="AU6">
        <v>19</v>
      </c>
      <c r="AV6">
        <v>8</v>
      </c>
      <c r="AW6">
        <f t="shared" ref="AW6:AW13" si="3">AU6*AV6</f>
        <v>152</v>
      </c>
    </row>
    <row r="7" spans="1:49" ht="19.5" customHeight="1" x14ac:dyDescent="0.25">
      <c r="A7" s="100"/>
      <c r="B7" s="65"/>
      <c r="C7" s="97"/>
      <c r="D7" s="7">
        <v>3</v>
      </c>
      <c r="E7" s="8">
        <v>45201</v>
      </c>
      <c r="F7" s="8">
        <v>45202</v>
      </c>
      <c r="G7" s="8">
        <v>45203</v>
      </c>
      <c r="H7" s="8">
        <v>45204</v>
      </c>
      <c r="I7" s="8">
        <v>45205</v>
      </c>
      <c r="J7" s="29"/>
      <c r="K7" s="39">
        <f>AC7</f>
        <v>884</v>
      </c>
      <c r="L7" s="39">
        <f>AG7</f>
        <v>448</v>
      </c>
      <c r="M7" s="39">
        <f>AK7</f>
        <v>203</v>
      </c>
      <c r="N7" s="40"/>
      <c r="O7" s="39">
        <f>AO7</f>
        <v>544</v>
      </c>
      <c r="P7" s="39">
        <f>AS7</f>
        <v>272</v>
      </c>
      <c r="Q7" s="39">
        <f>AW7</f>
        <v>133</v>
      </c>
      <c r="R7" s="40"/>
      <c r="S7" s="39">
        <f>K7+(10*34)</f>
        <v>1224</v>
      </c>
      <c r="T7" s="39">
        <f>AG7+160</f>
        <v>608</v>
      </c>
      <c r="U7" s="39">
        <f>M7+70</f>
        <v>273</v>
      </c>
      <c r="V7" s="40"/>
      <c r="W7" s="39">
        <f>O7+340</f>
        <v>884</v>
      </c>
      <c r="X7" s="39">
        <f>P7+160</f>
        <v>432</v>
      </c>
      <c r="Y7" s="39">
        <f>Q7+70</f>
        <v>203</v>
      </c>
      <c r="AA7">
        <v>26</v>
      </c>
      <c r="AB7">
        <v>34</v>
      </c>
      <c r="AC7">
        <f>AA7*AB7</f>
        <v>884</v>
      </c>
      <c r="AE7">
        <v>28</v>
      </c>
      <c r="AF7">
        <v>16</v>
      </c>
      <c r="AG7">
        <f t="shared" si="0"/>
        <v>448</v>
      </c>
      <c r="AI7">
        <v>29</v>
      </c>
      <c r="AJ7">
        <v>7</v>
      </c>
      <c r="AK7">
        <f t="shared" si="1"/>
        <v>203</v>
      </c>
      <c r="AL7" s="77"/>
      <c r="AM7">
        <v>16</v>
      </c>
      <c r="AN7">
        <v>34</v>
      </c>
      <c r="AO7">
        <f>AM7*AN7</f>
        <v>544</v>
      </c>
      <c r="AQ7">
        <v>17</v>
      </c>
      <c r="AR7">
        <v>16</v>
      </c>
      <c r="AS7">
        <f t="shared" si="2"/>
        <v>272</v>
      </c>
      <c r="AU7">
        <v>19</v>
      </c>
      <c r="AV7">
        <v>7</v>
      </c>
      <c r="AW7">
        <f t="shared" si="3"/>
        <v>133</v>
      </c>
    </row>
    <row r="8" spans="1:49" ht="19.5" customHeight="1" x14ac:dyDescent="0.25">
      <c r="A8" s="100"/>
      <c r="B8" s="65"/>
      <c r="C8" s="97"/>
      <c r="D8" s="7">
        <v>4</v>
      </c>
      <c r="E8" s="8">
        <v>45208</v>
      </c>
      <c r="F8" s="8">
        <v>45209</v>
      </c>
      <c r="G8" s="8">
        <v>45210</v>
      </c>
      <c r="H8" s="8">
        <v>45211</v>
      </c>
      <c r="I8" s="8">
        <v>45212</v>
      </c>
      <c r="J8" s="21"/>
      <c r="K8" s="41">
        <f t="shared" ref="K8:K13" si="4">AC8</f>
        <v>858</v>
      </c>
      <c r="L8" s="41">
        <f>AG8</f>
        <v>420</v>
      </c>
      <c r="M8" s="41">
        <f t="shared" ref="M8:M13" si="5">AK8</f>
        <v>174</v>
      </c>
      <c r="N8" s="42"/>
      <c r="O8" s="41">
        <f t="shared" ref="O8:O13" si="6">AO8</f>
        <v>528</v>
      </c>
      <c r="P8" s="41">
        <f t="shared" ref="P8:P13" si="7">AS8</f>
        <v>255</v>
      </c>
      <c r="Q8" s="41">
        <f t="shared" ref="Q8:Q13" si="8">AW8</f>
        <v>114</v>
      </c>
      <c r="R8" s="42"/>
      <c r="S8" s="41">
        <f>K8+(10*33)</f>
        <v>1188</v>
      </c>
      <c r="T8" s="41">
        <f>L8+150</f>
        <v>570</v>
      </c>
      <c r="U8" s="41">
        <f>M8+60</f>
        <v>234</v>
      </c>
      <c r="V8" s="42"/>
      <c r="W8" s="41">
        <f>O8+330</f>
        <v>858</v>
      </c>
      <c r="X8" s="41">
        <f>P8+150</f>
        <v>405</v>
      </c>
      <c r="Y8" s="41">
        <f>Q8+60</f>
        <v>174</v>
      </c>
      <c r="AA8">
        <v>26</v>
      </c>
      <c r="AB8">
        <v>33</v>
      </c>
      <c r="AC8">
        <f t="shared" ref="AC8:AC43" si="9">AA8*AB8</f>
        <v>858</v>
      </c>
      <c r="AE8">
        <v>28</v>
      </c>
      <c r="AF8">
        <v>15</v>
      </c>
      <c r="AG8">
        <f t="shared" si="0"/>
        <v>420</v>
      </c>
      <c r="AI8">
        <v>29</v>
      </c>
      <c r="AJ8">
        <v>6</v>
      </c>
      <c r="AK8">
        <f t="shared" si="1"/>
        <v>174</v>
      </c>
      <c r="AL8" s="77"/>
      <c r="AM8">
        <v>16</v>
      </c>
      <c r="AN8">
        <v>33</v>
      </c>
      <c r="AO8">
        <f t="shared" ref="AO8:AO43" si="10">AM8*AN8</f>
        <v>528</v>
      </c>
      <c r="AQ8">
        <v>17</v>
      </c>
      <c r="AR8">
        <v>15</v>
      </c>
      <c r="AS8">
        <f t="shared" si="2"/>
        <v>255</v>
      </c>
      <c r="AU8">
        <v>19</v>
      </c>
      <c r="AV8">
        <v>6</v>
      </c>
      <c r="AW8">
        <f t="shared" si="3"/>
        <v>114</v>
      </c>
    </row>
    <row r="9" spans="1:49" ht="19.5" customHeight="1" x14ac:dyDescent="0.25">
      <c r="A9" s="100"/>
      <c r="B9" s="65"/>
      <c r="C9" s="97"/>
      <c r="D9" s="7">
        <v>5</v>
      </c>
      <c r="E9" s="8">
        <v>45215</v>
      </c>
      <c r="F9" s="8">
        <v>45216</v>
      </c>
      <c r="G9" s="8">
        <v>45217</v>
      </c>
      <c r="H9" s="8">
        <v>45218</v>
      </c>
      <c r="I9" s="8">
        <v>45219</v>
      </c>
      <c r="J9" s="29"/>
      <c r="K9" s="39">
        <f t="shared" si="4"/>
        <v>832</v>
      </c>
      <c r="L9" s="39">
        <f t="shared" ref="L9:L13" si="11">AG9</f>
        <v>392</v>
      </c>
      <c r="M9" s="39">
        <f t="shared" si="5"/>
        <v>145</v>
      </c>
      <c r="N9" s="39"/>
      <c r="O9" s="39">
        <f t="shared" si="6"/>
        <v>512</v>
      </c>
      <c r="P9" s="39">
        <f t="shared" si="7"/>
        <v>238</v>
      </c>
      <c r="Q9" s="39">
        <f t="shared" si="8"/>
        <v>95</v>
      </c>
      <c r="R9" s="40"/>
      <c r="S9" s="39">
        <f>K9+(10*32)</f>
        <v>1152</v>
      </c>
      <c r="T9" s="39">
        <f>L9+140</f>
        <v>532</v>
      </c>
      <c r="U9" s="39">
        <f>M9+50</f>
        <v>195</v>
      </c>
      <c r="V9" s="40"/>
      <c r="W9" s="39">
        <f>O9+320</f>
        <v>832</v>
      </c>
      <c r="X9" s="39">
        <f>P9+140</f>
        <v>378</v>
      </c>
      <c r="Y9" s="39">
        <f>Q9+50</f>
        <v>145</v>
      </c>
      <c r="AA9">
        <v>26</v>
      </c>
      <c r="AB9">
        <v>32</v>
      </c>
      <c r="AC9">
        <f t="shared" si="9"/>
        <v>832</v>
      </c>
      <c r="AE9">
        <v>28</v>
      </c>
      <c r="AF9">
        <v>14</v>
      </c>
      <c r="AG9">
        <f t="shared" si="0"/>
        <v>392</v>
      </c>
      <c r="AI9">
        <v>29</v>
      </c>
      <c r="AJ9">
        <v>5</v>
      </c>
      <c r="AK9">
        <f t="shared" si="1"/>
        <v>145</v>
      </c>
      <c r="AL9" s="77"/>
      <c r="AM9">
        <v>16</v>
      </c>
      <c r="AN9">
        <v>32</v>
      </c>
      <c r="AO9">
        <f t="shared" si="10"/>
        <v>512</v>
      </c>
      <c r="AQ9">
        <v>17</v>
      </c>
      <c r="AR9">
        <v>14</v>
      </c>
      <c r="AS9">
        <f t="shared" si="2"/>
        <v>238</v>
      </c>
      <c r="AU9">
        <v>19</v>
      </c>
      <c r="AV9">
        <v>5</v>
      </c>
      <c r="AW9">
        <f t="shared" si="3"/>
        <v>95</v>
      </c>
    </row>
    <row r="10" spans="1:49" ht="19.5" customHeight="1" x14ac:dyDescent="0.25">
      <c r="A10" s="100"/>
      <c r="B10" s="65"/>
      <c r="C10" s="97"/>
      <c r="D10" s="7">
        <v>6</v>
      </c>
      <c r="E10" s="8">
        <v>45222</v>
      </c>
      <c r="F10" s="8">
        <v>45223</v>
      </c>
      <c r="G10" s="8">
        <v>45224</v>
      </c>
      <c r="H10" s="8">
        <v>45225</v>
      </c>
      <c r="I10" s="8">
        <v>45226</v>
      </c>
      <c r="J10" s="21"/>
      <c r="K10" s="41">
        <f t="shared" si="4"/>
        <v>806</v>
      </c>
      <c r="L10" s="41">
        <f t="shared" si="11"/>
        <v>364</v>
      </c>
      <c r="M10" s="41">
        <f t="shared" si="5"/>
        <v>116</v>
      </c>
      <c r="N10" s="42"/>
      <c r="O10" s="41">
        <f t="shared" si="6"/>
        <v>496</v>
      </c>
      <c r="P10" s="41">
        <f t="shared" si="7"/>
        <v>221</v>
      </c>
      <c r="Q10" s="41">
        <f t="shared" si="8"/>
        <v>76</v>
      </c>
      <c r="R10" s="42"/>
      <c r="S10" s="41">
        <f>K10+(10*31)</f>
        <v>1116</v>
      </c>
      <c r="T10" s="41">
        <f>L10+130</f>
        <v>494</v>
      </c>
      <c r="U10" s="41">
        <f>M10+40</f>
        <v>156</v>
      </c>
      <c r="V10" s="42"/>
      <c r="W10" s="41">
        <f>O10+310</f>
        <v>806</v>
      </c>
      <c r="X10" s="41">
        <f>P10+130</f>
        <v>351</v>
      </c>
      <c r="Y10" s="41">
        <f>Q10+40</f>
        <v>116</v>
      </c>
      <c r="AA10">
        <v>26</v>
      </c>
      <c r="AB10">
        <v>31</v>
      </c>
      <c r="AC10">
        <f t="shared" si="9"/>
        <v>806</v>
      </c>
      <c r="AE10">
        <v>28</v>
      </c>
      <c r="AF10">
        <v>13</v>
      </c>
      <c r="AG10">
        <f t="shared" si="0"/>
        <v>364</v>
      </c>
      <c r="AI10">
        <v>29</v>
      </c>
      <c r="AJ10">
        <v>4</v>
      </c>
      <c r="AK10">
        <f t="shared" si="1"/>
        <v>116</v>
      </c>
      <c r="AL10" s="77"/>
      <c r="AM10">
        <v>16</v>
      </c>
      <c r="AN10">
        <v>31</v>
      </c>
      <c r="AO10">
        <f t="shared" si="10"/>
        <v>496</v>
      </c>
      <c r="AQ10">
        <v>17</v>
      </c>
      <c r="AR10">
        <v>13</v>
      </c>
      <c r="AS10">
        <f t="shared" si="2"/>
        <v>221</v>
      </c>
      <c r="AU10">
        <v>19</v>
      </c>
      <c r="AV10">
        <v>4</v>
      </c>
      <c r="AW10">
        <f t="shared" si="3"/>
        <v>76</v>
      </c>
    </row>
    <row r="11" spans="1:49" ht="19.5" customHeight="1" x14ac:dyDescent="0.25">
      <c r="A11" s="100"/>
      <c r="B11" s="65"/>
      <c r="C11" s="97"/>
      <c r="D11" s="7">
        <v>7</v>
      </c>
      <c r="E11" s="8">
        <v>45229</v>
      </c>
      <c r="F11" s="8">
        <v>45230</v>
      </c>
      <c r="G11" s="72">
        <v>45231</v>
      </c>
      <c r="H11" s="8">
        <v>45232</v>
      </c>
      <c r="I11" s="8">
        <v>45233</v>
      </c>
      <c r="J11" s="28"/>
      <c r="K11" s="39">
        <f t="shared" si="4"/>
        <v>780</v>
      </c>
      <c r="L11" s="39">
        <f t="shared" si="11"/>
        <v>336</v>
      </c>
      <c r="M11" s="39">
        <f t="shared" si="5"/>
        <v>87</v>
      </c>
      <c r="N11" s="40"/>
      <c r="O11" s="39">
        <f t="shared" si="6"/>
        <v>480</v>
      </c>
      <c r="P11" s="39">
        <f t="shared" si="7"/>
        <v>204</v>
      </c>
      <c r="Q11" s="39">
        <f t="shared" si="8"/>
        <v>57</v>
      </c>
      <c r="R11" s="40"/>
      <c r="S11" s="39">
        <f>K11+(10*30)</f>
        <v>1080</v>
      </c>
      <c r="T11" s="39">
        <f>L11+120</f>
        <v>456</v>
      </c>
      <c r="U11" s="39">
        <f>M11+30</f>
        <v>117</v>
      </c>
      <c r="V11" s="40"/>
      <c r="W11" s="39">
        <f>O11+300</f>
        <v>780</v>
      </c>
      <c r="X11" s="39">
        <f>P11+120</f>
        <v>324</v>
      </c>
      <c r="Y11" s="39">
        <f>Q11+30</f>
        <v>87</v>
      </c>
      <c r="AA11">
        <v>26</v>
      </c>
      <c r="AB11">
        <v>30</v>
      </c>
      <c r="AC11">
        <f t="shared" si="9"/>
        <v>780</v>
      </c>
      <c r="AE11">
        <v>28</v>
      </c>
      <c r="AF11">
        <v>12</v>
      </c>
      <c r="AG11">
        <f t="shared" si="0"/>
        <v>336</v>
      </c>
      <c r="AI11">
        <v>29</v>
      </c>
      <c r="AJ11">
        <v>3</v>
      </c>
      <c r="AK11">
        <f t="shared" si="1"/>
        <v>87</v>
      </c>
      <c r="AL11" s="77"/>
      <c r="AM11">
        <v>16</v>
      </c>
      <c r="AN11">
        <v>30</v>
      </c>
      <c r="AO11">
        <f t="shared" si="10"/>
        <v>480</v>
      </c>
      <c r="AQ11">
        <v>17</v>
      </c>
      <c r="AR11">
        <v>12</v>
      </c>
      <c r="AS11">
        <f t="shared" si="2"/>
        <v>204</v>
      </c>
      <c r="AU11">
        <v>19</v>
      </c>
      <c r="AV11">
        <v>3</v>
      </c>
      <c r="AW11">
        <f t="shared" si="3"/>
        <v>57</v>
      </c>
    </row>
    <row r="12" spans="1:49" ht="19.5" customHeight="1" x14ac:dyDescent="0.25">
      <c r="A12" s="100"/>
      <c r="B12" s="65"/>
      <c r="C12" s="97"/>
      <c r="D12" s="31">
        <v>8</v>
      </c>
      <c r="E12" s="8">
        <v>45236</v>
      </c>
      <c r="F12" s="8">
        <v>45237</v>
      </c>
      <c r="G12" s="8">
        <v>45238</v>
      </c>
      <c r="H12" s="8">
        <v>45239</v>
      </c>
      <c r="I12" s="8">
        <v>45240</v>
      </c>
      <c r="J12" s="17"/>
      <c r="K12" s="41">
        <f t="shared" si="4"/>
        <v>754</v>
      </c>
      <c r="L12" s="41">
        <f t="shared" si="11"/>
        <v>308</v>
      </c>
      <c r="M12" s="41">
        <f t="shared" si="5"/>
        <v>58</v>
      </c>
      <c r="N12" s="42"/>
      <c r="O12" s="41">
        <f t="shared" si="6"/>
        <v>464</v>
      </c>
      <c r="P12" s="41">
        <f t="shared" si="7"/>
        <v>187</v>
      </c>
      <c r="Q12" s="41">
        <f t="shared" si="8"/>
        <v>38</v>
      </c>
      <c r="R12" s="42"/>
      <c r="S12" s="41">
        <f>K12+(10*29)</f>
        <v>1044</v>
      </c>
      <c r="T12" s="41">
        <f>L12+110</f>
        <v>418</v>
      </c>
      <c r="U12" s="41">
        <f>M12+20</f>
        <v>78</v>
      </c>
      <c r="V12" s="42"/>
      <c r="W12" s="41">
        <f>O12+290</f>
        <v>754</v>
      </c>
      <c r="X12" s="41">
        <f>P12+110</f>
        <v>297</v>
      </c>
      <c r="Y12" s="41">
        <f>Q12+20</f>
        <v>58</v>
      </c>
      <c r="AA12">
        <v>26</v>
      </c>
      <c r="AB12">
        <v>29</v>
      </c>
      <c r="AC12">
        <f t="shared" si="9"/>
        <v>754</v>
      </c>
      <c r="AE12">
        <v>28</v>
      </c>
      <c r="AF12">
        <v>11</v>
      </c>
      <c r="AG12">
        <f t="shared" si="0"/>
        <v>308</v>
      </c>
      <c r="AI12">
        <v>29</v>
      </c>
      <c r="AJ12">
        <v>2</v>
      </c>
      <c r="AK12">
        <f t="shared" si="1"/>
        <v>58</v>
      </c>
      <c r="AL12" s="77"/>
      <c r="AM12">
        <v>16</v>
      </c>
      <c r="AN12">
        <v>29</v>
      </c>
      <c r="AO12">
        <f t="shared" si="10"/>
        <v>464</v>
      </c>
      <c r="AQ12">
        <v>17</v>
      </c>
      <c r="AR12">
        <v>11</v>
      </c>
      <c r="AS12">
        <f t="shared" si="2"/>
        <v>187</v>
      </c>
      <c r="AU12">
        <v>19</v>
      </c>
      <c r="AV12">
        <v>2</v>
      </c>
      <c r="AW12">
        <f t="shared" si="3"/>
        <v>38</v>
      </c>
    </row>
    <row r="13" spans="1:49" ht="19.5" customHeight="1" x14ac:dyDescent="0.25">
      <c r="A13" s="100"/>
      <c r="B13" s="65"/>
      <c r="C13" s="98"/>
      <c r="D13" s="7">
        <v>9</v>
      </c>
      <c r="E13" s="8">
        <v>45243</v>
      </c>
      <c r="F13" s="8">
        <v>45244</v>
      </c>
      <c r="G13" s="8">
        <v>45245</v>
      </c>
      <c r="H13" s="8">
        <v>45246</v>
      </c>
      <c r="I13" s="8">
        <v>45247</v>
      </c>
      <c r="J13" s="32"/>
      <c r="K13" s="39">
        <f t="shared" si="4"/>
        <v>728</v>
      </c>
      <c r="L13" s="39">
        <f t="shared" si="11"/>
        <v>280</v>
      </c>
      <c r="M13" s="39">
        <f t="shared" si="5"/>
        <v>29</v>
      </c>
      <c r="N13" s="39"/>
      <c r="O13" s="39">
        <f t="shared" si="6"/>
        <v>448</v>
      </c>
      <c r="P13" s="39">
        <f t="shared" si="7"/>
        <v>170</v>
      </c>
      <c r="Q13" s="39">
        <f t="shared" si="8"/>
        <v>19</v>
      </c>
      <c r="R13" s="40"/>
      <c r="S13" s="39">
        <f>K13+(10*28)</f>
        <v>1008</v>
      </c>
      <c r="T13" s="39">
        <f>L13+100</f>
        <v>380</v>
      </c>
      <c r="U13" s="39">
        <f>M13+10</f>
        <v>39</v>
      </c>
      <c r="V13" s="40"/>
      <c r="W13" s="39">
        <f>O13+280</f>
        <v>728</v>
      </c>
      <c r="X13" s="39">
        <f>P13+100</f>
        <v>270</v>
      </c>
      <c r="Y13" s="39">
        <f>Q13+10</f>
        <v>29</v>
      </c>
      <c r="AA13">
        <v>26</v>
      </c>
      <c r="AB13">
        <v>28</v>
      </c>
      <c r="AC13">
        <f t="shared" si="9"/>
        <v>728</v>
      </c>
      <c r="AE13">
        <v>28</v>
      </c>
      <c r="AF13">
        <v>10</v>
      </c>
      <c r="AG13">
        <f t="shared" si="0"/>
        <v>280</v>
      </c>
      <c r="AI13">
        <v>29</v>
      </c>
      <c r="AJ13">
        <v>1</v>
      </c>
      <c r="AK13">
        <f t="shared" si="1"/>
        <v>29</v>
      </c>
      <c r="AL13" s="77"/>
      <c r="AM13">
        <v>16</v>
      </c>
      <c r="AN13">
        <v>28</v>
      </c>
      <c r="AO13">
        <f t="shared" si="10"/>
        <v>448</v>
      </c>
      <c r="AQ13">
        <v>17</v>
      </c>
      <c r="AR13">
        <v>10</v>
      </c>
      <c r="AS13">
        <f t="shared" si="2"/>
        <v>170</v>
      </c>
      <c r="AU13">
        <v>19</v>
      </c>
      <c r="AV13">
        <v>1</v>
      </c>
      <c r="AW13">
        <f t="shared" si="3"/>
        <v>19</v>
      </c>
    </row>
    <row r="14" spans="1:49" s="1" customFormat="1" ht="16.5" customHeight="1" x14ac:dyDescent="0.25">
      <c r="A14" s="100"/>
      <c r="B14" s="66"/>
      <c r="C14" s="61"/>
      <c r="D14" s="6"/>
      <c r="E14" s="8"/>
      <c r="F14" s="8"/>
      <c r="G14" s="8"/>
      <c r="H14" s="8"/>
      <c r="I14" s="8"/>
      <c r="J14" s="10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AE14"/>
      <c r="AL14" s="77"/>
      <c r="AM14">
        <v>16</v>
      </c>
      <c r="AQ14"/>
    </row>
    <row r="15" spans="1:49" ht="19.5" customHeight="1" x14ac:dyDescent="0.25">
      <c r="A15" s="100"/>
      <c r="B15" s="67"/>
      <c r="C15" s="99" t="s">
        <v>14</v>
      </c>
      <c r="D15" s="7">
        <v>10</v>
      </c>
      <c r="E15" s="8">
        <v>45250</v>
      </c>
      <c r="F15" s="8">
        <v>45251</v>
      </c>
      <c r="G15" s="8">
        <v>45252</v>
      </c>
      <c r="H15" s="8">
        <v>45253</v>
      </c>
      <c r="I15" s="8">
        <v>45254</v>
      </c>
      <c r="J15" s="34"/>
      <c r="K15" s="39">
        <f>AC15</f>
        <v>702</v>
      </c>
      <c r="L15" s="39">
        <f>AG15</f>
        <v>252</v>
      </c>
      <c r="M15" s="39">
        <v>261</v>
      </c>
      <c r="N15" s="40"/>
      <c r="O15" s="39">
        <f>AO15</f>
        <v>432</v>
      </c>
      <c r="P15" s="39">
        <f>AS15</f>
        <v>153</v>
      </c>
      <c r="Q15" s="39">
        <v>171</v>
      </c>
      <c r="R15" s="40"/>
      <c r="S15" s="39">
        <f>K15+270</f>
        <v>972</v>
      </c>
      <c r="T15" s="39">
        <f>L15+90</f>
        <v>342</v>
      </c>
      <c r="U15" s="39">
        <f>M15+90</f>
        <v>351</v>
      </c>
      <c r="V15" s="40"/>
      <c r="W15" s="39">
        <f>O15+270</f>
        <v>702</v>
      </c>
      <c r="X15" s="39">
        <f>P15+90</f>
        <v>243</v>
      </c>
      <c r="Y15" s="39">
        <f>Q15+90</f>
        <v>261</v>
      </c>
      <c r="AA15">
        <v>26</v>
      </c>
      <c r="AB15">
        <v>27</v>
      </c>
      <c r="AC15">
        <f t="shared" si="9"/>
        <v>702</v>
      </c>
      <c r="AE15">
        <v>28</v>
      </c>
      <c r="AF15">
        <v>9</v>
      </c>
      <c r="AG15">
        <f t="shared" si="0"/>
        <v>252</v>
      </c>
      <c r="AL15" s="77"/>
      <c r="AM15">
        <v>16</v>
      </c>
      <c r="AN15">
        <v>27</v>
      </c>
      <c r="AO15">
        <f t="shared" si="10"/>
        <v>432</v>
      </c>
      <c r="AQ15">
        <v>17</v>
      </c>
      <c r="AR15">
        <v>9</v>
      </c>
      <c r="AS15">
        <f t="shared" si="2"/>
        <v>153</v>
      </c>
    </row>
    <row r="16" spans="1:49" ht="19.5" customHeight="1" x14ac:dyDescent="0.25">
      <c r="A16" s="100"/>
      <c r="B16" s="67"/>
      <c r="C16" s="100"/>
      <c r="D16" s="7">
        <v>11</v>
      </c>
      <c r="E16" s="8">
        <v>45257</v>
      </c>
      <c r="F16" s="8">
        <v>45258</v>
      </c>
      <c r="G16" s="8">
        <v>45259</v>
      </c>
      <c r="H16" s="8">
        <v>45260</v>
      </c>
      <c r="I16" s="8">
        <v>45261</v>
      </c>
      <c r="J16" s="10"/>
      <c r="K16" s="41">
        <f>AC16</f>
        <v>676</v>
      </c>
      <c r="L16" s="41">
        <f>AG16</f>
        <v>224</v>
      </c>
      <c r="M16" s="41">
        <v>232</v>
      </c>
      <c r="N16" s="42"/>
      <c r="O16" s="41">
        <f>AO16</f>
        <v>416</v>
      </c>
      <c r="P16" s="41">
        <f>AS16</f>
        <v>136</v>
      </c>
      <c r="Q16" s="41">
        <v>152</v>
      </c>
      <c r="R16" s="42"/>
      <c r="S16" s="41">
        <f>K16+260</f>
        <v>936</v>
      </c>
      <c r="T16" s="41">
        <f>L16+80</f>
        <v>304</v>
      </c>
      <c r="U16" s="41">
        <f>M16+80</f>
        <v>312</v>
      </c>
      <c r="V16" s="42"/>
      <c r="W16" s="41">
        <f>O16+260</f>
        <v>676</v>
      </c>
      <c r="X16" s="41">
        <f>P16+80</f>
        <v>216</v>
      </c>
      <c r="Y16" s="41">
        <f>Q16+80</f>
        <v>232</v>
      </c>
      <c r="AA16">
        <v>26</v>
      </c>
      <c r="AB16">
        <v>26</v>
      </c>
      <c r="AC16">
        <f t="shared" si="9"/>
        <v>676</v>
      </c>
      <c r="AE16">
        <v>28</v>
      </c>
      <c r="AF16">
        <v>8</v>
      </c>
      <c r="AG16">
        <f t="shared" si="0"/>
        <v>224</v>
      </c>
      <c r="AL16" s="77"/>
      <c r="AM16">
        <v>16</v>
      </c>
      <c r="AN16">
        <v>26</v>
      </c>
      <c r="AO16">
        <f t="shared" si="10"/>
        <v>416</v>
      </c>
      <c r="AQ16">
        <v>17</v>
      </c>
      <c r="AR16">
        <v>8</v>
      </c>
      <c r="AS16">
        <f t="shared" si="2"/>
        <v>136</v>
      </c>
    </row>
    <row r="17" spans="1:45" ht="19.5" customHeight="1" x14ac:dyDescent="0.25">
      <c r="A17" s="100"/>
      <c r="B17" s="67"/>
      <c r="C17" s="100"/>
      <c r="D17" s="7">
        <v>12</v>
      </c>
      <c r="E17" s="8">
        <v>45264</v>
      </c>
      <c r="F17" s="8">
        <v>45265</v>
      </c>
      <c r="G17" s="8">
        <v>45266</v>
      </c>
      <c r="H17" s="72">
        <v>45267</v>
      </c>
      <c r="I17" s="72">
        <v>45268</v>
      </c>
      <c r="J17" s="35"/>
      <c r="K17" s="39">
        <f>AC17</f>
        <v>650</v>
      </c>
      <c r="L17" s="39">
        <f>AG17</f>
        <v>196</v>
      </c>
      <c r="M17" s="39">
        <v>203</v>
      </c>
      <c r="N17" s="40"/>
      <c r="O17" s="39">
        <f>AO17</f>
        <v>400</v>
      </c>
      <c r="P17" s="39">
        <f>AS17</f>
        <v>119</v>
      </c>
      <c r="Q17" s="39">
        <v>133</v>
      </c>
      <c r="R17" s="40"/>
      <c r="S17" s="39">
        <f>K17+250</f>
        <v>900</v>
      </c>
      <c r="T17" s="39">
        <f>L17+70</f>
        <v>266</v>
      </c>
      <c r="U17" s="39">
        <f>M17+70</f>
        <v>273</v>
      </c>
      <c r="V17" s="40"/>
      <c r="W17" s="39">
        <f>O17+250</f>
        <v>650</v>
      </c>
      <c r="X17" s="39">
        <f>P17+70</f>
        <v>189</v>
      </c>
      <c r="Y17" s="39">
        <f>Q17+70</f>
        <v>203</v>
      </c>
      <c r="AA17">
        <v>26</v>
      </c>
      <c r="AB17">
        <v>25</v>
      </c>
      <c r="AC17">
        <f t="shared" si="9"/>
        <v>650</v>
      </c>
      <c r="AE17">
        <v>28</v>
      </c>
      <c r="AF17">
        <v>7</v>
      </c>
      <c r="AG17">
        <f t="shared" si="0"/>
        <v>196</v>
      </c>
      <c r="AL17" s="77"/>
      <c r="AM17">
        <v>16</v>
      </c>
      <c r="AN17">
        <v>25</v>
      </c>
      <c r="AO17">
        <f t="shared" si="10"/>
        <v>400</v>
      </c>
      <c r="AQ17">
        <v>17</v>
      </c>
      <c r="AR17">
        <v>7</v>
      </c>
      <c r="AS17">
        <f t="shared" si="2"/>
        <v>119</v>
      </c>
    </row>
    <row r="18" spans="1:45" ht="19.5" customHeight="1" x14ac:dyDescent="0.25">
      <c r="A18" s="100"/>
      <c r="B18" s="67"/>
      <c r="C18" s="100"/>
      <c r="D18" s="7">
        <v>13</v>
      </c>
      <c r="E18" s="8">
        <v>45271</v>
      </c>
      <c r="F18" s="8">
        <v>45272</v>
      </c>
      <c r="G18" s="8">
        <v>45273</v>
      </c>
      <c r="H18" s="8">
        <v>45274</v>
      </c>
      <c r="I18" s="8">
        <v>45275</v>
      </c>
      <c r="J18" s="11"/>
      <c r="K18" s="41">
        <f t="shared" ref="K18:K23" si="12">AC18</f>
        <v>624</v>
      </c>
      <c r="L18" s="41">
        <f t="shared" ref="L18:L23" si="13">AG18</f>
        <v>168</v>
      </c>
      <c r="M18" s="41">
        <v>174</v>
      </c>
      <c r="N18" s="42"/>
      <c r="O18" s="41">
        <f t="shared" ref="O18:O23" si="14">AO18</f>
        <v>384</v>
      </c>
      <c r="P18" s="41">
        <f t="shared" ref="P18:P23" si="15">AS18</f>
        <v>102</v>
      </c>
      <c r="Q18" s="41">
        <v>114</v>
      </c>
      <c r="R18" s="42"/>
      <c r="S18" s="41">
        <f>K18+240</f>
        <v>864</v>
      </c>
      <c r="T18" s="41">
        <f>L18+60</f>
        <v>228</v>
      </c>
      <c r="U18" s="41">
        <f>M18+60</f>
        <v>234</v>
      </c>
      <c r="V18" s="42"/>
      <c r="W18" s="41">
        <f>O18+240</f>
        <v>624</v>
      </c>
      <c r="X18" s="41">
        <f>P18+60</f>
        <v>162</v>
      </c>
      <c r="Y18" s="41">
        <f>Q18+60</f>
        <v>174</v>
      </c>
      <c r="AA18">
        <v>26</v>
      </c>
      <c r="AB18">
        <v>24</v>
      </c>
      <c r="AC18">
        <f t="shared" si="9"/>
        <v>624</v>
      </c>
      <c r="AE18">
        <v>28</v>
      </c>
      <c r="AF18">
        <v>6</v>
      </c>
      <c r="AG18">
        <f t="shared" si="0"/>
        <v>168</v>
      </c>
      <c r="AL18" s="77"/>
      <c r="AM18">
        <v>16</v>
      </c>
      <c r="AN18">
        <v>24</v>
      </c>
      <c r="AO18">
        <f t="shared" si="10"/>
        <v>384</v>
      </c>
      <c r="AQ18">
        <v>17</v>
      </c>
      <c r="AR18">
        <v>6</v>
      </c>
      <c r="AS18">
        <f t="shared" si="2"/>
        <v>102</v>
      </c>
    </row>
    <row r="19" spans="1:45" ht="19.5" customHeight="1" x14ac:dyDescent="0.25">
      <c r="A19" s="100"/>
      <c r="B19" s="67"/>
      <c r="C19" s="100"/>
      <c r="D19" s="7">
        <v>14</v>
      </c>
      <c r="E19" s="8">
        <v>45278</v>
      </c>
      <c r="F19" s="8">
        <v>45279</v>
      </c>
      <c r="G19" s="8">
        <v>45280</v>
      </c>
      <c r="H19" s="8">
        <v>45281</v>
      </c>
      <c r="I19" s="8">
        <v>45282</v>
      </c>
      <c r="J19" s="32"/>
      <c r="K19" s="39">
        <f t="shared" si="12"/>
        <v>598</v>
      </c>
      <c r="L19" s="39">
        <f t="shared" si="13"/>
        <v>140</v>
      </c>
      <c r="M19" s="39">
        <v>145</v>
      </c>
      <c r="N19" s="40"/>
      <c r="O19" s="39">
        <f t="shared" si="14"/>
        <v>368</v>
      </c>
      <c r="P19" s="39">
        <f t="shared" si="15"/>
        <v>85</v>
      </c>
      <c r="Q19" s="43">
        <v>95</v>
      </c>
      <c r="R19" s="88"/>
      <c r="S19" s="43">
        <f>K19+230</f>
        <v>828</v>
      </c>
      <c r="T19" s="43">
        <f>L19+50</f>
        <v>190</v>
      </c>
      <c r="U19" s="39">
        <f>M19+50</f>
        <v>195</v>
      </c>
      <c r="V19" s="88"/>
      <c r="W19" s="43">
        <f>O19+230</f>
        <v>598</v>
      </c>
      <c r="X19" s="43">
        <f>P19+50</f>
        <v>135</v>
      </c>
      <c r="Y19" s="39">
        <f>Q19+50</f>
        <v>145</v>
      </c>
      <c r="AA19">
        <v>26</v>
      </c>
      <c r="AB19">
        <v>23</v>
      </c>
      <c r="AC19">
        <f t="shared" si="9"/>
        <v>598</v>
      </c>
      <c r="AE19">
        <v>28</v>
      </c>
      <c r="AF19">
        <v>5</v>
      </c>
      <c r="AG19">
        <f t="shared" si="0"/>
        <v>140</v>
      </c>
      <c r="AL19" s="77"/>
      <c r="AM19">
        <v>16</v>
      </c>
      <c r="AN19">
        <v>23</v>
      </c>
      <c r="AO19">
        <f t="shared" si="10"/>
        <v>368</v>
      </c>
      <c r="AQ19">
        <v>17</v>
      </c>
      <c r="AR19">
        <v>5</v>
      </c>
      <c r="AS19">
        <f t="shared" si="2"/>
        <v>85</v>
      </c>
    </row>
    <row r="20" spans="1:45" ht="19.5" customHeight="1" x14ac:dyDescent="0.25">
      <c r="A20" s="100"/>
      <c r="B20" s="67"/>
      <c r="C20" s="100"/>
      <c r="D20" s="7">
        <v>15</v>
      </c>
      <c r="E20" s="8">
        <v>45299</v>
      </c>
      <c r="F20" s="8">
        <v>45300</v>
      </c>
      <c r="G20" s="8">
        <v>45301</v>
      </c>
      <c r="H20" s="8">
        <v>45302</v>
      </c>
      <c r="I20" s="8">
        <v>45303</v>
      </c>
      <c r="J20" s="16"/>
      <c r="K20" s="41">
        <f t="shared" si="12"/>
        <v>572</v>
      </c>
      <c r="L20" s="41">
        <f t="shared" si="13"/>
        <v>112</v>
      </c>
      <c r="M20" s="41">
        <v>116</v>
      </c>
      <c r="N20" s="42"/>
      <c r="O20" s="41">
        <f t="shared" si="14"/>
        <v>352</v>
      </c>
      <c r="P20" s="41">
        <f t="shared" si="15"/>
        <v>68</v>
      </c>
      <c r="Q20" s="44">
        <v>76</v>
      </c>
      <c r="R20" s="89"/>
      <c r="S20" s="44">
        <f>K20+220</f>
        <v>792</v>
      </c>
      <c r="T20" s="44">
        <f>L20+40</f>
        <v>152</v>
      </c>
      <c r="U20" s="41">
        <f>M20+40</f>
        <v>156</v>
      </c>
      <c r="V20" s="89"/>
      <c r="W20" s="44">
        <f>O20+220</f>
        <v>572</v>
      </c>
      <c r="X20" s="44">
        <f>P20+40</f>
        <v>108</v>
      </c>
      <c r="Y20" s="41">
        <f>Q20+40</f>
        <v>116</v>
      </c>
      <c r="AA20">
        <v>26</v>
      </c>
      <c r="AB20">
        <v>22</v>
      </c>
      <c r="AC20">
        <f t="shared" si="9"/>
        <v>572</v>
      </c>
      <c r="AE20">
        <v>28</v>
      </c>
      <c r="AF20">
        <v>4</v>
      </c>
      <c r="AG20">
        <f t="shared" si="0"/>
        <v>112</v>
      </c>
      <c r="AL20" s="77"/>
      <c r="AM20">
        <v>16</v>
      </c>
      <c r="AN20">
        <v>22</v>
      </c>
      <c r="AO20">
        <f t="shared" si="10"/>
        <v>352</v>
      </c>
      <c r="AQ20">
        <v>17</v>
      </c>
      <c r="AR20">
        <v>4</v>
      </c>
      <c r="AS20">
        <f t="shared" si="2"/>
        <v>68</v>
      </c>
    </row>
    <row r="21" spans="1:45" ht="19.5" customHeight="1" x14ac:dyDescent="0.25">
      <c r="A21" s="100"/>
      <c r="B21" s="67"/>
      <c r="C21" s="100"/>
      <c r="D21" s="7">
        <v>16</v>
      </c>
      <c r="E21" s="8">
        <v>45306</v>
      </c>
      <c r="F21" s="8">
        <v>45307</v>
      </c>
      <c r="G21" s="8">
        <v>45308</v>
      </c>
      <c r="H21" s="8">
        <v>45309</v>
      </c>
      <c r="I21" s="8">
        <v>45310</v>
      </c>
      <c r="J21" s="34"/>
      <c r="K21" s="39">
        <f t="shared" si="12"/>
        <v>546</v>
      </c>
      <c r="L21" s="39">
        <f t="shared" si="13"/>
        <v>84</v>
      </c>
      <c r="M21" s="39">
        <v>87</v>
      </c>
      <c r="N21" s="40"/>
      <c r="O21" s="39">
        <f t="shared" si="14"/>
        <v>336</v>
      </c>
      <c r="P21" s="39">
        <f t="shared" si="15"/>
        <v>51</v>
      </c>
      <c r="Q21" s="43">
        <v>57</v>
      </c>
      <c r="R21" s="88"/>
      <c r="S21" s="43">
        <f>K21+210</f>
        <v>756</v>
      </c>
      <c r="T21" s="43">
        <f>L21+30</f>
        <v>114</v>
      </c>
      <c r="U21" s="39">
        <f>M21+30</f>
        <v>117</v>
      </c>
      <c r="V21" s="88"/>
      <c r="W21" s="43">
        <f>O21+210</f>
        <v>546</v>
      </c>
      <c r="X21" s="43">
        <f>P21+30</f>
        <v>81</v>
      </c>
      <c r="Y21" s="39">
        <f>Q21+30</f>
        <v>87</v>
      </c>
      <c r="AA21">
        <v>26</v>
      </c>
      <c r="AB21">
        <v>21</v>
      </c>
      <c r="AC21">
        <f t="shared" si="9"/>
        <v>546</v>
      </c>
      <c r="AE21">
        <v>28</v>
      </c>
      <c r="AF21">
        <v>3</v>
      </c>
      <c r="AG21">
        <f t="shared" si="0"/>
        <v>84</v>
      </c>
      <c r="AL21" s="77"/>
      <c r="AM21">
        <v>16</v>
      </c>
      <c r="AN21">
        <v>21</v>
      </c>
      <c r="AO21">
        <f t="shared" si="10"/>
        <v>336</v>
      </c>
      <c r="AQ21">
        <v>17</v>
      </c>
      <c r="AR21">
        <v>3</v>
      </c>
      <c r="AS21">
        <f t="shared" si="2"/>
        <v>51</v>
      </c>
    </row>
    <row r="22" spans="1:45" ht="19.5" customHeight="1" x14ac:dyDescent="0.25">
      <c r="A22" s="100"/>
      <c r="B22" s="67"/>
      <c r="C22" s="100"/>
      <c r="D22" s="7">
        <v>17</v>
      </c>
      <c r="E22" s="8">
        <v>44948</v>
      </c>
      <c r="F22" s="8">
        <v>44949</v>
      </c>
      <c r="G22" s="8">
        <v>44950</v>
      </c>
      <c r="H22" s="8">
        <v>44951</v>
      </c>
      <c r="I22" s="8">
        <v>44952</v>
      </c>
      <c r="J22" s="14"/>
      <c r="K22" s="41">
        <f t="shared" si="12"/>
        <v>520</v>
      </c>
      <c r="L22" s="41">
        <f t="shared" si="13"/>
        <v>56</v>
      </c>
      <c r="M22" s="41">
        <v>58</v>
      </c>
      <c r="N22" s="42"/>
      <c r="O22" s="41">
        <f t="shared" si="14"/>
        <v>320</v>
      </c>
      <c r="P22" s="41">
        <f t="shared" si="15"/>
        <v>34</v>
      </c>
      <c r="Q22" s="46">
        <v>38</v>
      </c>
      <c r="R22" s="89"/>
      <c r="S22" s="44">
        <f>K22+200</f>
        <v>720</v>
      </c>
      <c r="T22" s="44">
        <f>L22+20</f>
        <v>76</v>
      </c>
      <c r="U22" s="41">
        <f>M22+20</f>
        <v>78</v>
      </c>
      <c r="V22" s="89"/>
      <c r="W22" s="44">
        <f>O22+200</f>
        <v>520</v>
      </c>
      <c r="X22" s="44">
        <f>P22+20</f>
        <v>54</v>
      </c>
      <c r="Y22" s="41">
        <f>Q22+20</f>
        <v>58</v>
      </c>
      <c r="AA22">
        <v>26</v>
      </c>
      <c r="AB22">
        <v>20</v>
      </c>
      <c r="AC22">
        <f t="shared" si="9"/>
        <v>520</v>
      </c>
      <c r="AE22">
        <v>28</v>
      </c>
      <c r="AF22">
        <v>2</v>
      </c>
      <c r="AG22">
        <f t="shared" si="0"/>
        <v>56</v>
      </c>
      <c r="AL22" s="77"/>
      <c r="AM22">
        <v>16</v>
      </c>
      <c r="AN22">
        <v>20</v>
      </c>
      <c r="AO22">
        <f t="shared" si="10"/>
        <v>320</v>
      </c>
      <c r="AQ22">
        <v>17</v>
      </c>
      <c r="AR22">
        <v>2</v>
      </c>
      <c r="AS22">
        <f t="shared" si="2"/>
        <v>34</v>
      </c>
    </row>
    <row r="23" spans="1:45" ht="19.5" customHeight="1" x14ac:dyDescent="0.25">
      <c r="A23" s="101"/>
      <c r="B23" s="68"/>
      <c r="C23" s="101"/>
      <c r="D23" s="7">
        <v>18</v>
      </c>
      <c r="E23" s="8">
        <v>44955</v>
      </c>
      <c r="F23" s="8">
        <v>44956</v>
      </c>
      <c r="G23" s="8">
        <v>44957</v>
      </c>
      <c r="H23" s="8">
        <v>44958</v>
      </c>
      <c r="I23" s="8">
        <v>44959</v>
      </c>
      <c r="J23" s="36"/>
      <c r="K23" s="39">
        <f t="shared" si="12"/>
        <v>494</v>
      </c>
      <c r="L23" s="39">
        <f t="shared" si="13"/>
        <v>28</v>
      </c>
      <c r="M23" s="39">
        <v>29</v>
      </c>
      <c r="N23" s="40"/>
      <c r="O23" s="39">
        <f t="shared" si="14"/>
        <v>304</v>
      </c>
      <c r="P23" s="39">
        <f t="shared" si="15"/>
        <v>17</v>
      </c>
      <c r="Q23" s="39">
        <v>19</v>
      </c>
      <c r="R23" s="40"/>
      <c r="S23" s="39">
        <f>K23+190</f>
        <v>684</v>
      </c>
      <c r="T23" s="39">
        <f>L23+10</f>
        <v>38</v>
      </c>
      <c r="U23" s="39">
        <f>M23+10</f>
        <v>39</v>
      </c>
      <c r="V23" s="40"/>
      <c r="W23" s="39">
        <f>O23+190</f>
        <v>494</v>
      </c>
      <c r="X23" s="39">
        <f>P23+10</f>
        <v>27</v>
      </c>
      <c r="Y23" s="39">
        <f>Q23+10</f>
        <v>29</v>
      </c>
      <c r="AA23">
        <v>26</v>
      </c>
      <c r="AB23">
        <v>19</v>
      </c>
      <c r="AC23">
        <f t="shared" si="9"/>
        <v>494</v>
      </c>
      <c r="AE23">
        <v>28</v>
      </c>
      <c r="AF23">
        <v>1</v>
      </c>
      <c r="AG23">
        <f t="shared" si="0"/>
        <v>28</v>
      </c>
      <c r="AL23" s="77"/>
      <c r="AM23">
        <v>16</v>
      </c>
      <c r="AN23">
        <v>19</v>
      </c>
      <c r="AO23">
        <f t="shared" si="10"/>
        <v>304</v>
      </c>
      <c r="AQ23">
        <v>17</v>
      </c>
      <c r="AR23">
        <v>1</v>
      </c>
      <c r="AS23">
        <f t="shared" si="2"/>
        <v>17</v>
      </c>
    </row>
    <row r="24" spans="1:45" ht="12.75" customHeight="1" x14ac:dyDescent="0.25">
      <c r="A24" s="62"/>
      <c r="B24" s="62"/>
      <c r="C24" s="62"/>
      <c r="D24" s="6"/>
      <c r="E24" s="21"/>
      <c r="F24" s="21"/>
      <c r="G24" s="21"/>
      <c r="H24" s="21"/>
      <c r="I24" s="21"/>
      <c r="J24" s="10"/>
      <c r="K24" s="42"/>
      <c r="L24" s="42"/>
      <c r="M24" s="42"/>
      <c r="N24" s="42"/>
      <c r="O24" s="47"/>
      <c r="P24" s="47"/>
      <c r="Q24" s="42"/>
      <c r="R24" s="42"/>
      <c r="S24" s="42"/>
      <c r="T24" s="42"/>
      <c r="U24" s="42"/>
      <c r="V24" s="42"/>
      <c r="W24" s="42"/>
      <c r="X24" s="42"/>
      <c r="Y24" s="42"/>
      <c r="AL24" s="77"/>
      <c r="AO24">
        <f t="shared" si="10"/>
        <v>0</v>
      </c>
    </row>
    <row r="25" spans="1:45" ht="19.5" customHeight="1" x14ac:dyDescent="0.25">
      <c r="A25" s="99" t="s">
        <v>12</v>
      </c>
      <c r="B25" s="64"/>
      <c r="C25" s="96" t="s">
        <v>15</v>
      </c>
      <c r="D25" s="7">
        <v>19</v>
      </c>
      <c r="E25" s="8">
        <v>44962</v>
      </c>
      <c r="F25" s="8">
        <v>44963</v>
      </c>
      <c r="G25" s="8">
        <v>44964</v>
      </c>
      <c r="H25" s="8">
        <v>44965</v>
      </c>
      <c r="I25" s="8">
        <v>44966</v>
      </c>
      <c r="J25" s="30"/>
      <c r="K25" s="39">
        <f>AC25</f>
        <v>468</v>
      </c>
      <c r="L25" s="39">
        <v>504</v>
      </c>
      <c r="M25" s="39">
        <v>261</v>
      </c>
      <c r="N25" s="52"/>
      <c r="O25" s="39">
        <f>AO25</f>
        <v>288</v>
      </c>
      <c r="P25" s="39">
        <f>AS5</f>
        <v>306</v>
      </c>
      <c r="Q25" s="39">
        <v>171</v>
      </c>
      <c r="R25" s="40"/>
      <c r="S25" s="39">
        <f>K25+180</f>
        <v>648</v>
      </c>
      <c r="T25" s="39">
        <f>L25+180</f>
        <v>684</v>
      </c>
      <c r="U25" s="39">
        <f>M25+90</f>
        <v>351</v>
      </c>
      <c r="V25" s="40"/>
      <c r="W25" s="39">
        <f>O25+180</f>
        <v>468</v>
      </c>
      <c r="X25" s="39">
        <f>P25+180</f>
        <v>486</v>
      </c>
      <c r="Y25" s="39">
        <f>Q25+90</f>
        <v>261</v>
      </c>
      <c r="AA25">
        <v>26</v>
      </c>
      <c r="AB25">
        <v>18</v>
      </c>
      <c r="AC25">
        <f t="shared" si="9"/>
        <v>468</v>
      </c>
      <c r="AL25" s="77"/>
      <c r="AM25">
        <v>16</v>
      </c>
      <c r="AN25">
        <v>18</v>
      </c>
      <c r="AO25">
        <f t="shared" si="10"/>
        <v>288</v>
      </c>
    </row>
    <row r="26" spans="1:45" ht="19.5" customHeight="1" x14ac:dyDescent="0.25">
      <c r="A26" s="100"/>
      <c r="B26" s="65"/>
      <c r="C26" s="97"/>
      <c r="D26" s="7">
        <v>20</v>
      </c>
      <c r="E26" s="8">
        <v>44969</v>
      </c>
      <c r="F26" s="8">
        <v>44970</v>
      </c>
      <c r="G26" s="8">
        <v>44971</v>
      </c>
      <c r="H26" s="8">
        <v>44972</v>
      </c>
      <c r="I26" s="8">
        <v>44973</v>
      </c>
      <c r="J26" s="55"/>
      <c r="K26" s="41">
        <f>AC26</f>
        <v>442</v>
      </c>
      <c r="L26" s="41">
        <v>476</v>
      </c>
      <c r="M26" s="41">
        <v>232</v>
      </c>
      <c r="N26" s="53"/>
      <c r="O26" s="41">
        <f>AO26</f>
        <v>272</v>
      </c>
      <c r="P26" s="41">
        <f>AS6</f>
        <v>289</v>
      </c>
      <c r="Q26" s="41">
        <v>152</v>
      </c>
      <c r="R26" s="42"/>
      <c r="S26" s="41">
        <f>K26+170</f>
        <v>612</v>
      </c>
      <c r="T26" s="41">
        <v>646</v>
      </c>
      <c r="U26" s="41">
        <f>M26+80</f>
        <v>312</v>
      </c>
      <c r="V26" s="42"/>
      <c r="W26" s="41">
        <f>O26+170</f>
        <v>442</v>
      </c>
      <c r="X26" s="41">
        <f>P26+170</f>
        <v>459</v>
      </c>
      <c r="Y26" s="41">
        <f>Q26+80</f>
        <v>232</v>
      </c>
      <c r="AA26">
        <v>26</v>
      </c>
      <c r="AB26">
        <v>17</v>
      </c>
      <c r="AC26">
        <f t="shared" si="9"/>
        <v>442</v>
      </c>
      <c r="AL26" s="77"/>
      <c r="AM26">
        <v>16</v>
      </c>
      <c r="AN26">
        <v>17</v>
      </c>
      <c r="AO26">
        <f t="shared" si="10"/>
        <v>272</v>
      </c>
    </row>
    <row r="27" spans="1:45" ht="19.5" customHeight="1" x14ac:dyDescent="0.25">
      <c r="A27" s="100"/>
      <c r="B27" s="65"/>
      <c r="C27" s="97"/>
      <c r="D27" s="7">
        <v>21</v>
      </c>
      <c r="E27" s="8">
        <v>44976</v>
      </c>
      <c r="F27" s="8">
        <v>44977</v>
      </c>
      <c r="G27" s="8">
        <v>44978</v>
      </c>
      <c r="H27" s="8">
        <v>44979</v>
      </c>
      <c r="I27" s="8">
        <v>44980</v>
      </c>
      <c r="J27" s="56"/>
      <c r="K27" s="39">
        <f>AC27</f>
        <v>416</v>
      </c>
      <c r="L27" s="39">
        <v>448</v>
      </c>
      <c r="M27" s="39">
        <v>203</v>
      </c>
      <c r="N27" s="54"/>
      <c r="O27" s="39">
        <f>AO27</f>
        <v>256</v>
      </c>
      <c r="P27" s="39">
        <f>AS7</f>
        <v>272</v>
      </c>
      <c r="Q27" s="39">
        <v>133</v>
      </c>
      <c r="R27" s="40"/>
      <c r="S27" s="39">
        <f>K27+160</f>
        <v>576</v>
      </c>
      <c r="T27" s="39">
        <v>608</v>
      </c>
      <c r="U27" s="39">
        <f>M27+70</f>
        <v>273</v>
      </c>
      <c r="V27" s="40"/>
      <c r="W27" s="39">
        <f>O27+160</f>
        <v>416</v>
      </c>
      <c r="X27" s="39">
        <f>P27+160</f>
        <v>432</v>
      </c>
      <c r="Y27" s="39">
        <f>Q27+70</f>
        <v>203</v>
      </c>
      <c r="AA27">
        <v>26</v>
      </c>
      <c r="AB27">
        <v>16</v>
      </c>
      <c r="AC27">
        <f t="shared" si="9"/>
        <v>416</v>
      </c>
      <c r="AL27" s="77"/>
      <c r="AM27">
        <v>16</v>
      </c>
      <c r="AN27">
        <v>16</v>
      </c>
      <c r="AO27">
        <f t="shared" si="10"/>
        <v>256</v>
      </c>
    </row>
    <row r="28" spans="1:45" ht="19.5" customHeight="1" x14ac:dyDescent="0.25">
      <c r="A28" s="100"/>
      <c r="B28" s="65"/>
      <c r="C28" s="97"/>
      <c r="D28" s="7">
        <v>22</v>
      </c>
      <c r="E28" s="8">
        <v>44983</v>
      </c>
      <c r="F28" s="8">
        <v>44984</v>
      </c>
      <c r="G28" s="8">
        <v>44985</v>
      </c>
      <c r="H28" s="8" t="s">
        <v>23</v>
      </c>
      <c r="I28" s="8">
        <v>44986</v>
      </c>
      <c r="J28" s="55"/>
      <c r="K28" s="41">
        <f t="shared" ref="K28:K33" si="16">AC28</f>
        <v>390</v>
      </c>
      <c r="L28" s="41">
        <v>420</v>
      </c>
      <c r="M28" s="41">
        <v>174</v>
      </c>
      <c r="N28" s="53"/>
      <c r="O28" s="41">
        <f t="shared" ref="O28:O33" si="17">AO28</f>
        <v>240</v>
      </c>
      <c r="P28" s="41">
        <f t="shared" ref="P28:P33" si="18">AS8</f>
        <v>255</v>
      </c>
      <c r="Q28" s="41">
        <v>114</v>
      </c>
      <c r="R28" s="42"/>
      <c r="S28" s="41">
        <f>K28+150</f>
        <v>540</v>
      </c>
      <c r="T28" s="41">
        <f>L28+150</f>
        <v>570</v>
      </c>
      <c r="U28" s="41">
        <f>M28+60</f>
        <v>234</v>
      </c>
      <c r="V28" s="42"/>
      <c r="W28" s="41">
        <f>O28+150</f>
        <v>390</v>
      </c>
      <c r="X28" s="41">
        <f>P28+150</f>
        <v>405</v>
      </c>
      <c r="Y28" s="41">
        <f>Q28+60</f>
        <v>174</v>
      </c>
      <c r="AA28">
        <v>26</v>
      </c>
      <c r="AB28">
        <v>15</v>
      </c>
      <c r="AC28">
        <f t="shared" si="9"/>
        <v>390</v>
      </c>
      <c r="AL28" s="77"/>
      <c r="AM28">
        <v>16</v>
      </c>
      <c r="AN28">
        <v>15</v>
      </c>
      <c r="AO28">
        <f t="shared" si="10"/>
        <v>240</v>
      </c>
    </row>
    <row r="29" spans="1:45" ht="19.5" customHeight="1" x14ac:dyDescent="0.25">
      <c r="A29" s="100"/>
      <c r="B29" s="65"/>
      <c r="C29" s="97"/>
      <c r="D29" s="7">
        <v>23</v>
      </c>
      <c r="E29" s="8">
        <v>44989</v>
      </c>
      <c r="F29" s="8">
        <v>44990</v>
      </c>
      <c r="G29" s="8">
        <v>44991</v>
      </c>
      <c r="H29" s="8">
        <v>44992</v>
      </c>
      <c r="I29" s="8">
        <v>44993</v>
      </c>
      <c r="J29" s="56"/>
      <c r="K29" s="39">
        <f t="shared" si="16"/>
        <v>364</v>
      </c>
      <c r="L29" s="39">
        <v>392</v>
      </c>
      <c r="M29" s="39">
        <v>145</v>
      </c>
      <c r="N29" s="54"/>
      <c r="O29" s="39">
        <f t="shared" si="17"/>
        <v>224</v>
      </c>
      <c r="P29" s="39">
        <f t="shared" si="18"/>
        <v>238</v>
      </c>
      <c r="Q29" s="43">
        <v>95</v>
      </c>
      <c r="R29" s="88"/>
      <c r="S29" s="43">
        <f>K29+140</f>
        <v>504</v>
      </c>
      <c r="T29" s="39">
        <f>L29+140</f>
        <v>532</v>
      </c>
      <c r="U29" s="39">
        <f>M29+50</f>
        <v>195</v>
      </c>
      <c r="V29" s="88"/>
      <c r="W29" s="43">
        <f>O29+140</f>
        <v>364</v>
      </c>
      <c r="X29" s="39">
        <f>P29+140</f>
        <v>378</v>
      </c>
      <c r="Y29" s="39">
        <f>Q29+50</f>
        <v>145</v>
      </c>
      <c r="AA29">
        <v>26</v>
      </c>
      <c r="AB29">
        <v>14</v>
      </c>
      <c r="AC29">
        <f t="shared" si="9"/>
        <v>364</v>
      </c>
      <c r="AL29" s="77"/>
      <c r="AM29">
        <v>16</v>
      </c>
      <c r="AN29">
        <v>14</v>
      </c>
      <c r="AO29">
        <f t="shared" si="10"/>
        <v>224</v>
      </c>
    </row>
    <row r="30" spans="1:45" ht="19.5" customHeight="1" x14ac:dyDescent="0.25">
      <c r="A30" s="100"/>
      <c r="B30" s="65"/>
      <c r="C30" s="97"/>
      <c r="D30" s="7">
        <v>24</v>
      </c>
      <c r="E30" s="8">
        <v>44996</v>
      </c>
      <c r="F30" s="8">
        <v>44997</v>
      </c>
      <c r="G30" s="8">
        <v>44998</v>
      </c>
      <c r="H30" s="8">
        <v>44999</v>
      </c>
      <c r="I30" s="8">
        <v>45000</v>
      </c>
      <c r="J30" s="57"/>
      <c r="K30" s="41">
        <f t="shared" si="16"/>
        <v>338</v>
      </c>
      <c r="L30" s="41">
        <v>364</v>
      </c>
      <c r="M30" s="41">
        <v>116</v>
      </c>
      <c r="N30" s="53"/>
      <c r="O30" s="41">
        <f t="shared" si="17"/>
        <v>208</v>
      </c>
      <c r="P30" s="41">
        <f t="shared" si="18"/>
        <v>221</v>
      </c>
      <c r="Q30" s="44">
        <v>76</v>
      </c>
      <c r="R30" s="89"/>
      <c r="S30" s="44">
        <f>K30+130</f>
        <v>468</v>
      </c>
      <c r="T30" s="41">
        <f>L30+130</f>
        <v>494</v>
      </c>
      <c r="U30" s="41">
        <f>M30+40</f>
        <v>156</v>
      </c>
      <c r="V30" s="89"/>
      <c r="W30" s="44">
        <f>O30+130</f>
        <v>338</v>
      </c>
      <c r="X30" s="41">
        <f>P30+130</f>
        <v>351</v>
      </c>
      <c r="Y30" s="41">
        <f>Q30+40</f>
        <v>116</v>
      </c>
      <c r="AA30">
        <v>26</v>
      </c>
      <c r="AB30">
        <v>13</v>
      </c>
      <c r="AC30">
        <f t="shared" si="9"/>
        <v>338</v>
      </c>
      <c r="AL30" s="77"/>
      <c r="AM30">
        <v>16</v>
      </c>
      <c r="AN30">
        <v>13</v>
      </c>
      <c r="AO30">
        <f t="shared" si="10"/>
        <v>208</v>
      </c>
    </row>
    <row r="31" spans="1:45" ht="19.5" customHeight="1" x14ac:dyDescent="0.25">
      <c r="A31" s="100"/>
      <c r="B31" s="65"/>
      <c r="C31" s="97"/>
      <c r="D31" s="7">
        <v>25</v>
      </c>
      <c r="E31" s="8">
        <v>45003</v>
      </c>
      <c r="F31" s="8">
        <v>45004</v>
      </c>
      <c r="G31" s="8">
        <v>45005</v>
      </c>
      <c r="H31" s="8">
        <v>45006</v>
      </c>
      <c r="I31" s="8">
        <v>45007</v>
      </c>
      <c r="J31" s="56"/>
      <c r="K31" s="39">
        <f t="shared" si="16"/>
        <v>312</v>
      </c>
      <c r="L31" s="39">
        <v>336</v>
      </c>
      <c r="M31" s="39">
        <v>87</v>
      </c>
      <c r="N31" s="54"/>
      <c r="O31" s="39">
        <f t="shared" si="17"/>
        <v>192</v>
      </c>
      <c r="P31" s="39">
        <f t="shared" si="18"/>
        <v>204</v>
      </c>
      <c r="Q31" s="43">
        <v>57</v>
      </c>
      <c r="R31" s="88"/>
      <c r="S31" s="43">
        <f>K31+120</f>
        <v>432</v>
      </c>
      <c r="T31" s="39">
        <f>L31+120</f>
        <v>456</v>
      </c>
      <c r="U31" s="39">
        <f>M31+30</f>
        <v>117</v>
      </c>
      <c r="V31" s="88"/>
      <c r="W31" s="43">
        <f>O31+120</f>
        <v>312</v>
      </c>
      <c r="X31" s="39">
        <f>P31+120</f>
        <v>324</v>
      </c>
      <c r="Y31" s="39">
        <f>Q31+30</f>
        <v>87</v>
      </c>
      <c r="AA31">
        <v>26</v>
      </c>
      <c r="AB31">
        <v>12</v>
      </c>
      <c r="AC31">
        <f t="shared" si="9"/>
        <v>312</v>
      </c>
      <c r="AL31" s="77"/>
      <c r="AM31">
        <v>16</v>
      </c>
      <c r="AN31">
        <v>12</v>
      </c>
      <c r="AO31">
        <f t="shared" si="10"/>
        <v>192</v>
      </c>
    </row>
    <row r="32" spans="1:45" ht="19.5" customHeight="1" x14ac:dyDescent="0.25">
      <c r="A32" s="100"/>
      <c r="B32" s="65"/>
      <c r="C32" s="97"/>
      <c r="D32" s="7">
        <v>26</v>
      </c>
      <c r="E32" s="8">
        <v>45010</v>
      </c>
      <c r="F32" s="8">
        <v>45011</v>
      </c>
      <c r="G32" s="8">
        <v>45012</v>
      </c>
      <c r="H32" s="8">
        <v>45013</v>
      </c>
      <c r="I32" s="72">
        <v>45014</v>
      </c>
      <c r="J32" s="55"/>
      <c r="K32" s="41">
        <f t="shared" si="16"/>
        <v>286</v>
      </c>
      <c r="L32" s="45">
        <v>308</v>
      </c>
      <c r="M32" s="41">
        <v>58</v>
      </c>
      <c r="N32" s="53"/>
      <c r="O32" s="41">
        <f t="shared" si="17"/>
        <v>176</v>
      </c>
      <c r="P32" s="41">
        <f t="shared" si="18"/>
        <v>187</v>
      </c>
      <c r="Q32" s="44">
        <v>38</v>
      </c>
      <c r="R32" s="89"/>
      <c r="S32" s="44">
        <f>K32+110</f>
        <v>396</v>
      </c>
      <c r="T32" s="41">
        <f>L32+110</f>
        <v>418</v>
      </c>
      <c r="U32" s="41">
        <f>M32+20</f>
        <v>78</v>
      </c>
      <c r="V32" s="89"/>
      <c r="W32" s="44">
        <f>O32+110</f>
        <v>286</v>
      </c>
      <c r="X32" s="41">
        <f>P32+110</f>
        <v>297</v>
      </c>
      <c r="Y32" s="41">
        <f>Q32+20</f>
        <v>58</v>
      </c>
      <c r="AA32">
        <v>26</v>
      </c>
      <c r="AB32">
        <v>11</v>
      </c>
      <c r="AC32">
        <f t="shared" si="9"/>
        <v>286</v>
      </c>
      <c r="AL32" s="77"/>
      <c r="AM32">
        <v>16</v>
      </c>
      <c r="AN32">
        <v>11</v>
      </c>
      <c r="AO32">
        <f t="shared" si="10"/>
        <v>176</v>
      </c>
    </row>
    <row r="33" spans="1:41" ht="19.5" customHeight="1" x14ac:dyDescent="0.25">
      <c r="A33" s="100"/>
      <c r="B33" s="65"/>
      <c r="C33" s="98"/>
      <c r="D33" s="7">
        <v>27</v>
      </c>
      <c r="E33" s="72">
        <v>45017</v>
      </c>
      <c r="F33" s="8">
        <v>45018</v>
      </c>
      <c r="G33" s="8">
        <v>45019</v>
      </c>
      <c r="H33" s="8">
        <v>45020</v>
      </c>
      <c r="I33" s="8">
        <v>45021</v>
      </c>
      <c r="J33" s="58"/>
      <c r="K33" s="39">
        <f t="shared" si="16"/>
        <v>260</v>
      </c>
      <c r="L33" s="39">
        <v>280</v>
      </c>
      <c r="M33" s="39">
        <v>29</v>
      </c>
      <c r="N33" s="54"/>
      <c r="O33" s="39">
        <f t="shared" si="17"/>
        <v>160</v>
      </c>
      <c r="P33" s="39">
        <f t="shared" si="18"/>
        <v>170</v>
      </c>
      <c r="Q33" s="39">
        <v>19</v>
      </c>
      <c r="R33" s="40"/>
      <c r="S33" s="39">
        <f>K33+100</f>
        <v>360</v>
      </c>
      <c r="T33" s="39">
        <f>L33+100</f>
        <v>380</v>
      </c>
      <c r="U33" s="39">
        <f>M33+10</f>
        <v>39</v>
      </c>
      <c r="V33" s="40"/>
      <c r="W33" s="39">
        <f>O33+100</f>
        <v>260</v>
      </c>
      <c r="X33" s="39">
        <f>P33+100</f>
        <v>270</v>
      </c>
      <c r="Y33" s="39">
        <f>Q33+10</f>
        <v>29</v>
      </c>
      <c r="AA33">
        <v>26</v>
      </c>
      <c r="AB33">
        <v>10</v>
      </c>
      <c r="AC33">
        <f t="shared" si="9"/>
        <v>260</v>
      </c>
      <c r="AL33" s="77"/>
      <c r="AM33">
        <v>16</v>
      </c>
      <c r="AN33">
        <v>10</v>
      </c>
      <c r="AO33">
        <f t="shared" si="10"/>
        <v>160</v>
      </c>
    </row>
    <row r="34" spans="1:41" s="6" customFormat="1" ht="9.75" customHeight="1" x14ac:dyDescent="0.25">
      <c r="A34" s="100"/>
      <c r="B34" s="66"/>
      <c r="C34" s="63"/>
      <c r="E34" s="33"/>
      <c r="F34" s="21"/>
      <c r="G34" s="33"/>
      <c r="H34" s="21"/>
      <c r="I34" s="33"/>
      <c r="J34" s="10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AA34"/>
      <c r="AL34" s="78"/>
      <c r="AM34"/>
      <c r="AO34"/>
    </row>
    <row r="35" spans="1:41" ht="19.5" customHeight="1" x14ac:dyDescent="0.25">
      <c r="A35" s="100"/>
      <c r="B35" s="65"/>
      <c r="C35" s="96" t="s">
        <v>16</v>
      </c>
      <c r="D35" s="7">
        <v>28</v>
      </c>
      <c r="E35" s="8">
        <v>45024</v>
      </c>
      <c r="F35" s="8">
        <v>45025</v>
      </c>
      <c r="G35" s="8">
        <v>45026</v>
      </c>
      <c r="H35" s="8">
        <v>45027</v>
      </c>
      <c r="I35" s="8">
        <v>45028</v>
      </c>
      <c r="J35" s="59"/>
      <c r="K35" s="39">
        <f>AC35</f>
        <v>234</v>
      </c>
      <c r="L35" s="39">
        <v>252</v>
      </c>
      <c r="M35" s="39">
        <v>261</v>
      </c>
      <c r="N35" s="60"/>
      <c r="O35" s="39">
        <f>AO35</f>
        <v>144</v>
      </c>
      <c r="P35" s="39">
        <f>AS15</f>
        <v>153</v>
      </c>
      <c r="Q35" s="39">
        <v>171</v>
      </c>
      <c r="R35" s="40"/>
      <c r="S35" s="39">
        <f>K35+90</f>
        <v>324</v>
      </c>
      <c r="T35" s="39">
        <f>L35+90</f>
        <v>342</v>
      </c>
      <c r="U35" s="39">
        <f>M35+90</f>
        <v>351</v>
      </c>
      <c r="V35" s="40"/>
      <c r="W35" s="39">
        <f>O35+90</f>
        <v>234</v>
      </c>
      <c r="X35" s="39">
        <f>P35+90</f>
        <v>243</v>
      </c>
      <c r="Y35" s="39">
        <f>Q35+90</f>
        <v>261</v>
      </c>
      <c r="AA35">
        <v>26</v>
      </c>
      <c r="AB35">
        <v>9</v>
      </c>
      <c r="AC35">
        <f t="shared" si="9"/>
        <v>234</v>
      </c>
      <c r="AL35" s="77"/>
      <c r="AM35">
        <v>16</v>
      </c>
      <c r="AN35">
        <v>9</v>
      </c>
      <c r="AO35">
        <f t="shared" si="10"/>
        <v>144</v>
      </c>
    </row>
    <row r="36" spans="1:41" ht="19.5" customHeight="1" x14ac:dyDescent="0.25">
      <c r="A36" s="100"/>
      <c r="B36" s="65"/>
      <c r="C36" s="97"/>
      <c r="D36" s="7">
        <v>29</v>
      </c>
      <c r="E36" s="8">
        <v>45031</v>
      </c>
      <c r="F36" s="8">
        <v>45032</v>
      </c>
      <c r="G36" s="8">
        <v>45033</v>
      </c>
      <c r="H36" s="8">
        <v>45034</v>
      </c>
      <c r="I36" s="8">
        <v>45035</v>
      </c>
      <c r="J36" s="57"/>
      <c r="K36" s="41">
        <f>AC36</f>
        <v>208</v>
      </c>
      <c r="L36" s="41">
        <v>224</v>
      </c>
      <c r="M36" s="41">
        <v>232</v>
      </c>
      <c r="N36" s="51"/>
      <c r="O36" s="41">
        <f>AO36</f>
        <v>128</v>
      </c>
      <c r="P36" s="41">
        <f>AS16</f>
        <v>136</v>
      </c>
      <c r="Q36" s="41">
        <v>152</v>
      </c>
      <c r="R36" s="42"/>
      <c r="S36" s="41">
        <f>K36+80</f>
        <v>288</v>
      </c>
      <c r="T36" s="41">
        <f>L36+80</f>
        <v>304</v>
      </c>
      <c r="U36" s="41">
        <f>M36+80</f>
        <v>312</v>
      </c>
      <c r="V36" s="42"/>
      <c r="W36" s="41">
        <f>O36+80</f>
        <v>208</v>
      </c>
      <c r="X36" s="41">
        <f>P36+80</f>
        <v>216</v>
      </c>
      <c r="Y36" s="41">
        <f>Q36+80</f>
        <v>232</v>
      </c>
      <c r="AA36">
        <v>26</v>
      </c>
      <c r="AB36">
        <v>8</v>
      </c>
      <c r="AC36">
        <f t="shared" si="9"/>
        <v>208</v>
      </c>
      <c r="AL36" s="77"/>
      <c r="AM36">
        <v>16</v>
      </c>
      <c r="AN36">
        <v>8</v>
      </c>
      <c r="AO36">
        <f t="shared" si="10"/>
        <v>128</v>
      </c>
    </row>
    <row r="37" spans="1:41" ht="19.5" customHeight="1" x14ac:dyDescent="0.25">
      <c r="A37" s="100"/>
      <c r="B37" s="65"/>
      <c r="C37" s="97"/>
      <c r="D37" s="7">
        <v>30</v>
      </c>
      <c r="E37" s="8">
        <v>45038</v>
      </c>
      <c r="F37" s="8">
        <v>45039</v>
      </c>
      <c r="G37" s="8">
        <v>45040</v>
      </c>
      <c r="H37" s="72">
        <v>45041</v>
      </c>
      <c r="I37" s="8">
        <v>45042</v>
      </c>
      <c r="J37" s="59"/>
      <c r="K37" s="39">
        <f>AC37</f>
        <v>182</v>
      </c>
      <c r="L37" s="39">
        <v>196</v>
      </c>
      <c r="M37" s="39">
        <v>203</v>
      </c>
      <c r="N37" s="52"/>
      <c r="O37" s="39">
        <f>AO37</f>
        <v>112</v>
      </c>
      <c r="P37" s="39">
        <f>AS17</f>
        <v>119</v>
      </c>
      <c r="Q37" s="39">
        <v>133</v>
      </c>
      <c r="R37" s="40"/>
      <c r="S37" s="39">
        <f>K37+70</f>
        <v>252</v>
      </c>
      <c r="T37" s="39">
        <f>L37+70</f>
        <v>266</v>
      </c>
      <c r="U37" s="39">
        <f>M37+70</f>
        <v>273</v>
      </c>
      <c r="V37" s="40"/>
      <c r="W37" s="39">
        <f>O37+70</f>
        <v>182</v>
      </c>
      <c r="X37" s="39">
        <f>P37+70</f>
        <v>189</v>
      </c>
      <c r="Y37" s="39">
        <f>Q37+70</f>
        <v>203</v>
      </c>
      <c r="AA37">
        <v>26</v>
      </c>
      <c r="AB37">
        <v>7</v>
      </c>
      <c r="AC37">
        <f t="shared" si="9"/>
        <v>182</v>
      </c>
      <c r="AL37" s="77"/>
      <c r="AM37">
        <v>16</v>
      </c>
      <c r="AN37">
        <v>7</v>
      </c>
      <c r="AO37">
        <f t="shared" si="10"/>
        <v>112</v>
      </c>
    </row>
    <row r="38" spans="1:41" ht="19.5" customHeight="1" x14ac:dyDescent="0.25">
      <c r="A38" s="100"/>
      <c r="B38" s="65"/>
      <c r="C38" s="97"/>
      <c r="D38" s="7">
        <v>31</v>
      </c>
      <c r="E38" s="8">
        <v>45045</v>
      </c>
      <c r="F38" s="8">
        <v>45046</v>
      </c>
      <c r="G38" s="72">
        <v>45047</v>
      </c>
      <c r="H38" s="8">
        <v>45048</v>
      </c>
      <c r="I38" s="8">
        <v>45049</v>
      </c>
      <c r="J38" s="57"/>
      <c r="K38" s="41">
        <f t="shared" ref="K38:K43" si="19">AC38</f>
        <v>156</v>
      </c>
      <c r="L38" s="41">
        <v>168</v>
      </c>
      <c r="M38" s="41">
        <v>174</v>
      </c>
      <c r="N38" s="53"/>
      <c r="O38" s="41">
        <f t="shared" ref="O38:O43" si="20">AO38</f>
        <v>96</v>
      </c>
      <c r="P38" s="41">
        <f t="shared" ref="P38:P43" si="21">AS18</f>
        <v>102</v>
      </c>
      <c r="Q38" s="41">
        <v>114</v>
      </c>
      <c r="R38" s="42"/>
      <c r="S38" s="41">
        <f>K38+60</f>
        <v>216</v>
      </c>
      <c r="T38" s="41">
        <f>L38+60</f>
        <v>228</v>
      </c>
      <c r="U38" s="41">
        <f>M38+60</f>
        <v>234</v>
      </c>
      <c r="V38" s="42"/>
      <c r="W38" s="41">
        <f>O38+60</f>
        <v>156</v>
      </c>
      <c r="X38" s="41">
        <f>P38+60</f>
        <v>162</v>
      </c>
      <c r="Y38" s="41">
        <f>Q38+60</f>
        <v>174</v>
      </c>
      <c r="AA38">
        <v>26</v>
      </c>
      <c r="AB38">
        <v>6</v>
      </c>
      <c r="AC38">
        <f t="shared" si="9"/>
        <v>156</v>
      </c>
      <c r="AL38" s="77"/>
      <c r="AM38">
        <v>16</v>
      </c>
      <c r="AN38">
        <v>6</v>
      </c>
      <c r="AO38">
        <f t="shared" si="10"/>
        <v>96</v>
      </c>
    </row>
    <row r="39" spans="1:41" ht="19.5" customHeight="1" x14ac:dyDescent="0.25">
      <c r="A39" s="100"/>
      <c r="B39" s="65"/>
      <c r="C39" s="97"/>
      <c r="D39" s="7">
        <v>32</v>
      </c>
      <c r="E39" s="8">
        <v>45052</v>
      </c>
      <c r="F39" s="8">
        <v>45053</v>
      </c>
      <c r="G39" s="8">
        <v>45054</v>
      </c>
      <c r="H39" s="8">
        <v>45055</v>
      </c>
      <c r="I39" s="8">
        <v>45056</v>
      </c>
      <c r="J39" s="58"/>
      <c r="K39" s="39">
        <f t="shared" si="19"/>
        <v>130</v>
      </c>
      <c r="L39" s="39">
        <v>140</v>
      </c>
      <c r="M39" s="39">
        <v>145</v>
      </c>
      <c r="N39" s="54"/>
      <c r="O39" s="39">
        <f t="shared" si="20"/>
        <v>80</v>
      </c>
      <c r="P39" s="39">
        <f t="shared" si="21"/>
        <v>85</v>
      </c>
      <c r="Q39" s="43">
        <v>95</v>
      </c>
      <c r="R39" s="88"/>
      <c r="S39" s="43">
        <f>K39+50</f>
        <v>180</v>
      </c>
      <c r="T39" s="43">
        <f>L39+50</f>
        <v>190</v>
      </c>
      <c r="U39" s="39">
        <f>M39+50</f>
        <v>195</v>
      </c>
      <c r="V39" s="88"/>
      <c r="W39" s="43">
        <f>O39+50</f>
        <v>130</v>
      </c>
      <c r="X39" s="43">
        <f>P39+50</f>
        <v>135</v>
      </c>
      <c r="Y39" s="39">
        <f>Q39+50</f>
        <v>145</v>
      </c>
      <c r="AA39">
        <v>26</v>
      </c>
      <c r="AB39">
        <v>5</v>
      </c>
      <c r="AC39">
        <f t="shared" si="9"/>
        <v>130</v>
      </c>
      <c r="AL39" s="77"/>
      <c r="AM39">
        <v>16</v>
      </c>
      <c r="AN39">
        <v>5</v>
      </c>
      <c r="AO39">
        <f t="shared" si="10"/>
        <v>80</v>
      </c>
    </row>
    <row r="40" spans="1:41" ht="19.5" customHeight="1" x14ac:dyDescent="0.25">
      <c r="A40" s="100"/>
      <c r="B40" s="65"/>
      <c r="C40" s="97"/>
      <c r="D40" s="7">
        <v>33</v>
      </c>
      <c r="E40" s="8">
        <v>45059</v>
      </c>
      <c r="F40" s="8">
        <v>45060</v>
      </c>
      <c r="G40" s="8">
        <v>45061</v>
      </c>
      <c r="H40" s="8">
        <v>45062</v>
      </c>
      <c r="I40" s="8">
        <v>45063</v>
      </c>
      <c r="J40" s="57"/>
      <c r="K40" s="41">
        <f t="shared" si="19"/>
        <v>104</v>
      </c>
      <c r="L40" s="41">
        <v>112</v>
      </c>
      <c r="M40" s="41">
        <v>116</v>
      </c>
      <c r="N40" s="53"/>
      <c r="O40" s="41">
        <f t="shared" si="20"/>
        <v>64</v>
      </c>
      <c r="P40" s="41">
        <f t="shared" si="21"/>
        <v>68</v>
      </c>
      <c r="Q40" s="44">
        <v>76</v>
      </c>
      <c r="R40" s="89"/>
      <c r="S40" s="44">
        <f>K40+40</f>
        <v>144</v>
      </c>
      <c r="T40" s="44">
        <f>L40+40</f>
        <v>152</v>
      </c>
      <c r="U40" s="41">
        <f>M40+40</f>
        <v>156</v>
      </c>
      <c r="V40" s="89"/>
      <c r="W40" s="44">
        <f>O40+40</f>
        <v>104</v>
      </c>
      <c r="X40" s="44">
        <f>P40+40</f>
        <v>108</v>
      </c>
      <c r="Y40" s="41">
        <f>Q40+40</f>
        <v>116</v>
      </c>
      <c r="AA40">
        <v>26</v>
      </c>
      <c r="AB40">
        <v>4</v>
      </c>
      <c r="AC40">
        <f t="shared" si="9"/>
        <v>104</v>
      </c>
      <c r="AL40" s="77"/>
      <c r="AM40">
        <v>16</v>
      </c>
      <c r="AN40">
        <v>4</v>
      </c>
      <c r="AO40">
        <f t="shared" si="10"/>
        <v>64</v>
      </c>
    </row>
    <row r="41" spans="1:41" ht="19.5" customHeight="1" x14ac:dyDescent="0.25">
      <c r="A41" s="100"/>
      <c r="B41" s="65"/>
      <c r="C41" s="97"/>
      <c r="D41" s="7">
        <v>34</v>
      </c>
      <c r="E41" s="8">
        <v>45066</v>
      </c>
      <c r="F41" s="8">
        <v>45067</v>
      </c>
      <c r="G41" s="8">
        <v>45068</v>
      </c>
      <c r="H41" s="8">
        <v>45069</v>
      </c>
      <c r="I41" s="8">
        <v>45070</v>
      </c>
      <c r="J41" s="58"/>
      <c r="K41" s="39">
        <f t="shared" si="19"/>
        <v>78</v>
      </c>
      <c r="L41" s="39">
        <v>84</v>
      </c>
      <c r="M41" s="39">
        <v>87</v>
      </c>
      <c r="N41" s="54"/>
      <c r="O41" s="39">
        <f t="shared" si="20"/>
        <v>48</v>
      </c>
      <c r="P41" s="39">
        <f t="shared" si="21"/>
        <v>51</v>
      </c>
      <c r="Q41" s="43">
        <v>57</v>
      </c>
      <c r="R41" s="88"/>
      <c r="S41" s="43">
        <f>K41+30</f>
        <v>108</v>
      </c>
      <c r="T41" s="43">
        <f>L41+30</f>
        <v>114</v>
      </c>
      <c r="U41" s="39">
        <f>M41+30</f>
        <v>117</v>
      </c>
      <c r="V41" s="88"/>
      <c r="W41" s="43">
        <f>O41+30</f>
        <v>78</v>
      </c>
      <c r="X41" s="43">
        <f>P41+30</f>
        <v>81</v>
      </c>
      <c r="Y41" s="39">
        <f>Q41+30</f>
        <v>87</v>
      </c>
      <c r="AA41">
        <v>26</v>
      </c>
      <c r="AB41">
        <v>3</v>
      </c>
      <c r="AC41">
        <f t="shared" si="9"/>
        <v>78</v>
      </c>
      <c r="AL41" s="77"/>
      <c r="AM41">
        <v>16</v>
      </c>
      <c r="AN41">
        <v>3</v>
      </c>
      <c r="AO41">
        <f t="shared" si="10"/>
        <v>48</v>
      </c>
    </row>
    <row r="42" spans="1:41" ht="19.5" customHeight="1" x14ac:dyDescent="0.25">
      <c r="A42" s="100"/>
      <c r="B42" s="65"/>
      <c r="C42" s="97"/>
      <c r="D42" s="7">
        <v>35</v>
      </c>
      <c r="E42" s="8">
        <v>45073</v>
      </c>
      <c r="F42" s="8">
        <v>45074</v>
      </c>
      <c r="G42" s="8">
        <v>45075</v>
      </c>
      <c r="H42" s="8">
        <v>45076</v>
      </c>
      <c r="I42" s="8">
        <v>45077</v>
      </c>
      <c r="J42" s="57"/>
      <c r="K42" s="41">
        <f t="shared" si="19"/>
        <v>52</v>
      </c>
      <c r="L42" s="41">
        <v>56</v>
      </c>
      <c r="M42" s="41">
        <v>58</v>
      </c>
      <c r="N42" s="53"/>
      <c r="O42" s="41">
        <f t="shared" si="20"/>
        <v>32</v>
      </c>
      <c r="P42" s="41">
        <f t="shared" si="21"/>
        <v>34</v>
      </c>
      <c r="Q42" s="44">
        <v>38</v>
      </c>
      <c r="R42" s="89"/>
      <c r="S42" s="44">
        <f>K42+20</f>
        <v>72</v>
      </c>
      <c r="T42" s="44">
        <f>L42+20</f>
        <v>76</v>
      </c>
      <c r="U42" s="41">
        <f>M42+20</f>
        <v>78</v>
      </c>
      <c r="V42" s="89"/>
      <c r="W42" s="44">
        <f>O42+20</f>
        <v>52</v>
      </c>
      <c r="X42" s="44">
        <f>P42+20</f>
        <v>54</v>
      </c>
      <c r="Y42" s="41">
        <f>Q42+20</f>
        <v>58</v>
      </c>
      <c r="AA42">
        <v>26</v>
      </c>
      <c r="AB42">
        <v>2</v>
      </c>
      <c r="AC42">
        <f t="shared" si="9"/>
        <v>52</v>
      </c>
      <c r="AL42" s="77"/>
      <c r="AM42">
        <v>16</v>
      </c>
      <c r="AN42">
        <v>2</v>
      </c>
      <c r="AO42">
        <f t="shared" si="10"/>
        <v>32</v>
      </c>
    </row>
    <row r="43" spans="1:41" ht="19.5" customHeight="1" thickBot="1" x14ac:dyDescent="0.3">
      <c r="A43" s="101"/>
      <c r="B43" s="69"/>
      <c r="C43" s="98"/>
      <c r="D43" s="9">
        <v>36</v>
      </c>
      <c r="E43" s="8">
        <v>45080</v>
      </c>
      <c r="F43" s="8">
        <v>45081</v>
      </c>
      <c r="G43" s="8">
        <v>45082</v>
      </c>
      <c r="H43" s="8">
        <v>45083</v>
      </c>
      <c r="I43" s="8">
        <v>45084</v>
      </c>
      <c r="J43" s="59"/>
      <c r="K43" s="39">
        <f t="shared" si="19"/>
        <v>26</v>
      </c>
      <c r="L43" s="39">
        <v>28</v>
      </c>
      <c r="M43" s="39">
        <v>29</v>
      </c>
      <c r="N43" s="48"/>
      <c r="O43" s="39">
        <f t="shared" si="20"/>
        <v>16</v>
      </c>
      <c r="P43" s="39">
        <f t="shared" si="21"/>
        <v>17</v>
      </c>
      <c r="Q43" s="39">
        <v>19</v>
      </c>
      <c r="R43" s="40"/>
      <c r="S43" s="39">
        <f>K43+10</f>
        <v>36</v>
      </c>
      <c r="T43" s="39">
        <f>L43+10</f>
        <v>38</v>
      </c>
      <c r="U43" s="39">
        <f>M43+10</f>
        <v>39</v>
      </c>
      <c r="V43" s="40"/>
      <c r="W43" s="39">
        <f>O43+10</f>
        <v>26</v>
      </c>
      <c r="X43" s="39">
        <f>P43+10</f>
        <v>27</v>
      </c>
      <c r="Y43" s="39">
        <f>Q43+10</f>
        <v>29</v>
      </c>
      <c r="AA43">
        <v>26</v>
      </c>
      <c r="AB43">
        <v>1</v>
      </c>
      <c r="AC43">
        <f t="shared" si="9"/>
        <v>26</v>
      </c>
      <c r="AL43" s="77"/>
      <c r="AM43">
        <v>16</v>
      </c>
      <c r="AN43">
        <v>1</v>
      </c>
      <c r="AO43">
        <f t="shared" si="10"/>
        <v>16</v>
      </c>
    </row>
    <row r="44" spans="1:41" x14ac:dyDescent="0.25">
      <c r="AL44" s="77"/>
    </row>
    <row r="45" spans="1:41" x14ac:dyDescent="0.25">
      <c r="D45" s="13" t="s">
        <v>9</v>
      </c>
      <c r="AL45" s="77"/>
    </row>
    <row r="46" spans="1:41" x14ac:dyDescent="0.25">
      <c r="AL46" s="77"/>
    </row>
    <row r="47" spans="1:41" x14ac:dyDescent="0.25">
      <c r="C47" t="s">
        <v>21</v>
      </c>
    </row>
  </sheetData>
  <mergeCells count="8">
    <mergeCell ref="C25:C33"/>
    <mergeCell ref="C35:C43"/>
    <mergeCell ref="A25:A43"/>
    <mergeCell ref="K1:M1"/>
    <mergeCell ref="O1:Q1"/>
    <mergeCell ref="C5:C13"/>
    <mergeCell ref="C15:C23"/>
    <mergeCell ref="A5:A23"/>
  </mergeCells>
  <printOptions gridLines="1"/>
  <pageMargins left="0.23622047244094491" right="0.23622047244094491" top="0.74803149606299213" bottom="0.74803149606299213" header="0.31496062992125984" footer="0.31496062992125984"/>
  <pageSetup paperSize="9" scale="3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opLeftCell="A3" workbookViewId="0">
      <selection activeCell="O11" sqref="O11"/>
    </sheetView>
  </sheetViews>
  <sheetFormatPr defaultRowHeight="15" x14ac:dyDescent="0.25"/>
  <sheetData>
    <row r="1" spans="1:13" ht="15.75" thickBot="1" x14ac:dyDescent="0.3">
      <c r="A1" t="s">
        <v>22</v>
      </c>
    </row>
    <row r="2" spans="1:13" ht="15.75" thickBot="1" x14ac:dyDescent="0.3">
      <c r="E2" s="13" t="s">
        <v>20</v>
      </c>
      <c r="J2" s="1"/>
      <c r="K2" s="102" t="s">
        <v>0</v>
      </c>
      <c r="L2" s="103"/>
      <c r="M2" s="104"/>
    </row>
    <row r="3" spans="1:13" x14ac:dyDescent="0.25">
      <c r="J3" s="1"/>
      <c r="K3" s="3" t="s">
        <v>2</v>
      </c>
      <c r="L3" s="4" t="s">
        <v>3</v>
      </c>
      <c r="M3" s="71" t="s">
        <v>17</v>
      </c>
    </row>
    <row r="4" spans="1:13" ht="15.75" thickBot="1" x14ac:dyDescent="0.3">
      <c r="D4" s="5"/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6"/>
      <c r="K4" s="23"/>
      <c r="L4" s="24"/>
      <c r="M4" s="25"/>
    </row>
    <row r="5" spans="1:13" x14ac:dyDescent="0.25">
      <c r="D5" s="15"/>
      <c r="E5" s="15"/>
      <c r="F5" s="15"/>
      <c r="G5" s="15"/>
      <c r="H5" s="15"/>
      <c r="I5" s="5"/>
      <c r="J5" s="6"/>
      <c r="K5" s="50">
        <v>21</v>
      </c>
      <c r="L5" s="37">
        <v>23</v>
      </c>
      <c r="M5" s="37">
        <v>25</v>
      </c>
    </row>
    <row r="6" spans="1:13" x14ac:dyDescent="0.25">
      <c r="A6" s="99" t="s">
        <v>11</v>
      </c>
      <c r="B6" s="91"/>
      <c r="C6" s="96" t="s">
        <v>13</v>
      </c>
      <c r="D6" s="7">
        <v>36</v>
      </c>
      <c r="E6" s="8">
        <v>44823</v>
      </c>
      <c r="F6" s="8">
        <v>44824</v>
      </c>
      <c r="G6" s="8">
        <v>44825</v>
      </c>
      <c r="H6" s="8">
        <v>44826</v>
      </c>
      <c r="I6" s="8">
        <v>44827</v>
      </c>
      <c r="J6" s="49"/>
      <c r="K6" s="39">
        <f>K5*D6</f>
        <v>756</v>
      </c>
      <c r="L6" s="39">
        <f>L5*18</f>
        <v>414</v>
      </c>
      <c r="M6" s="39">
        <f>M5*9</f>
        <v>225</v>
      </c>
    </row>
    <row r="7" spans="1:13" x14ac:dyDescent="0.25">
      <c r="A7" s="100"/>
      <c r="B7" s="92"/>
      <c r="C7" s="97"/>
      <c r="D7" s="7">
        <v>35</v>
      </c>
      <c r="E7" s="8">
        <v>44830</v>
      </c>
      <c r="F7" s="8">
        <v>44831</v>
      </c>
      <c r="G7" s="8">
        <v>44832</v>
      </c>
      <c r="H7" s="8">
        <v>44833</v>
      </c>
      <c r="I7" s="8">
        <v>44834</v>
      </c>
      <c r="J7" s="21"/>
      <c r="K7" s="41">
        <f>K5*D7</f>
        <v>735</v>
      </c>
      <c r="L7" s="41">
        <f>L5*17</f>
        <v>391</v>
      </c>
      <c r="M7" s="41">
        <f>M5*8</f>
        <v>200</v>
      </c>
    </row>
    <row r="8" spans="1:13" x14ac:dyDescent="0.25">
      <c r="A8" s="100"/>
      <c r="B8" s="92"/>
      <c r="C8" s="97"/>
      <c r="D8" s="7">
        <v>34</v>
      </c>
      <c r="E8" s="8">
        <v>44837</v>
      </c>
      <c r="F8" s="8">
        <v>44838</v>
      </c>
      <c r="G8" s="8">
        <v>44839</v>
      </c>
      <c r="H8" s="8">
        <v>44840</v>
      </c>
      <c r="I8" s="8">
        <v>44841</v>
      </c>
      <c r="J8" s="29"/>
      <c r="K8" s="39">
        <f>K5*D8</f>
        <v>714</v>
      </c>
      <c r="L8" s="39"/>
      <c r="M8" s="39"/>
    </row>
    <row r="9" spans="1:13" x14ac:dyDescent="0.25">
      <c r="A9" s="100"/>
      <c r="B9" s="92"/>
      <c r="C9" s="97"/>
      <c r="D9" s="7">
        <v>33</v>
      </c>
      <c r="E9" s="8">
        <v>44844</v>
      </c>
      <c r="F9" s="8">
        <v>44845</v>
      </c>
      <c r="G9" s="8">
        <v>44846</v>
      </c>
      <c r="H9" s="8">
        <v>44847</v>
      </c>
      <c r="I9" s="8">
        <v>44848</v>
      </c>
      <c r="J9" s="21"/>
      <c r="K9" s="39">
        <f>K5*D9</f>
        <v>693</v>
      </c>
      <c r="L9" s="41"/>
      <c r="M9" s="41"/>
    </row>
    <row r="10" spans="1:13" x14ac:dyDescent="0.25">
      <c r="A10" s="100"/>
      <c r="B10" s="92"/>
      <c r="C10" s="97"/>
      <c r="D10" s="7">
        <v>32</v>
      </c>
      <c r="E10" s="8">
        <v>44851</v>
      </c>
      <c r="F10" s="8">
        <v>44852</v>
      </c>
      <c r="G10" s="8">
        <v>44853</v>
      </c>
      <c r="H10" s="8">
        <v>44854</v>
      </c>
      <c r="I10" s="8">
        <v>44855</v>
      </c>
      <c r="J10" s="29"/>
      <c r="K10" s="41"/>
      <c r="L10" s="39"/>
      <c r="M10" s="39"/>
    </row>
    <row r="11" spans="1:13" x14ac:dyDescent="0.25">
      <c r="A11" s="100"/>
      <c r="B11" s="92"/>
      <c r="C11" s="97"/>
      <c r="D11" s="7">
        <v>31</v>
      </c>
      <c r="E11" s="8">
        <v>44858</v>
      </c>
      <c r="F11" s="8">
        <v>44859</v>
      </c>
      <c r="G11" s="8">
        <v>44860</v>
      </c>
      <c r="H11" s="8">
        <v>44861</v>
      </c>
      <c r="I11" s="8">
        <v>44862</v>
      </c>
      <c r="J11" s="21"/>
      <c r="K11" s="39"/>
      <c r="L11" s="41"/>
      <c r="M11" s="41"/>
    </row>
    <row r="12" spans="1:13" x14ac:dyDescent="0.25">
      <c r="A12" s="100"/>
      <c r="B12" s="92"/>
      <c r="C12" s="97"/>
      <c r="D12" s="7">
        <v>30</v>
      </c>
      <c r="E12" s="8">
        <v>44865</v>
      </c>
      <c r="F12" s="72">
        <v>44866</v>
      </c>
      <c r="G12" s="8">
        <v>44867</v>
      </c>
      <c r="H12" s="8">
        <v>44868</v>
      </c>
      <c r="I12" s="8">
        <v>44869</v>
      </c>
      <c r="J12" s="28"/>
      <c r="K12" s="39"/>
      <c r="L12" s="39"/>
      <c r="M12" s="39"/>
    </row>
    <row r="13" spans="1:13" x14ac:dyDescent="0.25">
      <c r="A13" s="100"/>
      <c r="B13" s="92"/>
      <c r="C13" s="97"/>
      <c r="D13" s="7">
        <v>29</v>
      </c>
      <c r="E13" s="8">
        <v>44872</v>
      </c>
      <c r="F13" s="8">
        <v>44873</v>
      </c>
      <c r="G13" s="8">
        <v>44874</v>
      </c>
      <c r="H13" s="8">
        <v>44875</v>
      </c>
      <c r="I13" s="8">
        <v>44876</v>
      </c>
      <c r="J13" s="17"/>
      <c r="K13" s="41"/>
      <c r="L13" s="41"/>
      <c r="M13" s="41"/>
    </row>
    <row r="14" spans="1:13" x14ac:dyDescent="0.25">
      <c r="A14" s="100"/>
      <c r="B14" s="92"/>
      <c r="C14" s="98"/>
      <c r="D14" s="7">
        <v>28</v>
      </c>
      <c r="E14" s="8">
        <v>44879</v>
      </c>
      <c r="F14" s="8">
        <v>44880</v>
      </c>
      <c r="G14" s="8">
        <v>44881</v>
      </c>
      <c r="H14" s="8">
        <v>44882</v>
      </c>
      <c r="I14" s="8">
        <v>44883</v>
      </c>
      <c r="J14" s="32"/>
      <c r="K14" s="39"/>
      <c r="L14" s="39"/>
      <c r="M14" s="39"/>
    </row>
    <row r="15" spans="1:13" x14ac:dyDescent="0.25">
      <c r="A15" s="100"/>
      <c r="B15" s="66"/>
      <c r="C15" s="61"/>
      <c r="D15" s="6"/>
      <c r="E15" s="8"/>
      <c r="F15" s="8"/>
      <c r="G15" s="8"/>
      <c r="H15" s="8"/>
      <c r="I15" s="8"/>
      <c r="J15" s="10"/>
      <c r="K15" s="42"/>
      <c r="L15" s="42"/>
      <c r="M15" s="42"/>
    </row>
    <row r="16" spans="1:13" x14ac:dyDescent="0.25">
      <c r="A16" s="100"/>
      <c r="B16" s="94"/>
      <c r="C16" s="99" t="s">
        <v>14</v>
      </c>
      <c r="D16" s="7">
        <v>27</v>
      </c>
      <c r="E16" s="8">
        <v>44886</v>
      </c>
      <c r="F16" s="8">
        <v>44887</v>
      </c>
      <c r="G16" s="8">
        <v>44888</v>
      </c>
      <c r="H16" s="8">
        <v>44889</v>
      </c>
      <c r="I16" s="8">
        <v>44890</v>
      </c>
      <c r="J16" s="34"/>
      <c r="K16" s="39">
        <f>AC16</f>
        <v>0</v>
      </c>
      <c r="L16" s="39">
        <f>AG16</f>
        <v>0</v>
      </c>
      <c r="M16" s="39">
        <v>261</v>
      </c>
    </row>
    <row r="17" spans="1:13" x14ac:dyDescent="0.25">
      <c r="A17" s="100"/>
      <c r="B17" s="94"/>
      <c r="C17" s="100"/>
      <c r="D17" s="7">
        <v>26</v>
      </c>
      <c r="E17" s="8">
        <v>44893</v>
      </c>
      <c r="F17" s="8">
        <v>44894</v>
      </c>
      <c r="G17" s="8">
        <v>44895</v>
      </c>
      <c r="H17" s="8">
        <v>44896</v>
      </c>
      <c r="I17" s="8">
        <v>44897</v>
      </c>
      <c r="J17" s="10"/>
      <c r="K17" s="41">
        <f>AC17</f>
        <v>0</v>
      </c>
      <c r="L17" s="41">
        <f>AG17</f>
        <v>0</v>
      </c>
      <c r="M17" s="41">
        <v>232</v>
      </c>
    </row>
    <row r="18" spans="1:13" x14ac:dyDescent="0.25">
      <c r="A18" s="100"/>
      <c r="B18" s="94"/>
      <c r="C18" s="100"/>
      <c r="D18" s="7">
        <v>25</v>
      </c>
      <c r="E18" s="8">
        <v>44900</v>
      </c>
      <c r="F18" s="8">
        <v>44901</v>
      </c>
      <c r="G18" s="72">
        <v>44902</v>
      </c>
      <c r="H18" s="72">
        <v>44903</v>
      </c>
      <c r="I18" s="72">
        <v>44904</v>
      </c>
      <c r="J18" s="35"/>
      <c r="K18" s="39">
        <f>AC18</f>
        <v>0</v>
      </c>
      <c r="L18" s="39">
        <f>AG18</f>
        <v>0</v>
      </c>
      <c r="M18" s="39">
        <v>203</v>
      </c>
    </row>
    <row r="19" spans="1:13" x14ac:dyDescent="0.25">
      <c r="A19" s="100"/>
      <c r="B19" s="94"/>
      <c r="C19" s="100"/>
      <c r="D19" s="7">
        <v>24</v>
      </c>
      <c r="E19" s="8">
        <v>44907</v>
      </c>
      <c r="F19" s="8">
        <v>44908</v>
      </c>
      <c r="G19" s="8">
        <v>44909</v>
      </c>
      <c r="H19" s="8">
        <v>44910</v>
      </c>
      <c r="I19" s="8">
        <v>44911</v>
      </c>
      <c r="J19" s="11"/>
      <c r="K19" s="41">
        <f t="shared" ref="K19:K24" si="0">AC19</f>
        <v>0</v>
      </c>
      <c r="L19" s="41">
        <f t="shared" ref="L19:L24" si="1">AG19</f>
        <v>0</v>
      </c>
      <c r="M19" s="41">
        <v>174</v>
      </c>
    </row>
    <row r="20" spans="1:13" x14ac:dyDescent="0.25">
      <c r="A20" s="100"/>
      <c r="B20" s="94"/>
      <c r="C20" s="100"/>
      <c r="D20" s="7">
        <v>23</v>
      </c>
      <c r="E20" s="8">
        <v>44914</v>
      </c>
      <c r="F20" s="8">
        <v>44915</v>
      </c>
      <c r="G20" s="8">
        <v>44916</v>
      </c>
      <c r="H20" s="8">
        <v>44917</v>
      </c>
      <c r="I20" s="8">
        <v>44918</v>
      </c>
      <c r="J20" s="32"/>
      <c r="K20" s="39">
        <f t="shared" si="0"/>
        <v>0</v>
      </c>
      <c r="L20" s="39">
        <f t="shared" si="1"/>
        <v>0</v>
      </c>
      <c r="M20" s="39">
        <v>145</v>
      </c>
    </row>
    <row r="21" spans="1:13" x14ac:dyDescent="0.25">
      <c r="A21" s="100"/>
      <c r="B21" s="94"/>
      <c r="C21" s="100"/>
      <c r="D21" s="7">
        <v>22</v>
      </c>
      <c r="E21" s="8">
        <v>44570</v>
      </c>
      <c r="F21" s="8">
        <v>44571</v>
      </c>
      <c r="G21" s="8">
        <v>44572</v>
      </c>
      <c r="H21" s="8">
        <v>44573</v>
      </c>
      <c r="I21" s="8">
        <v>44574</v>
      </c>
      <c r="J21" s="16"/>
      <c r="K21" s="41">
        <f t="shared" si="0"/>
        <v>0</v>
      </c>
      <c r="L21" s="41">
        <f t="shared" si="1"/>
        <v>0</v>
      </c>
      <c r="M21" s="41">
        <v>116</v>
      </c>
    </row>
    <row r="22" spans="1:13" x14ac:dyDescent="0.25">
      <c r="A22" s="100"/>
      <c r="B22" s="94"/>
      <c r="C22" s="100"/>
      <c r="D22" s="7">
        <v>21</v>
      </c>
      <c r="E22" s="8">
        <v>44577</v>
      </c>
      <c r="F22" s="8">
        <v>44578</v>
      </c>
      <c r="G22" s="8">
        <v>44579</v>
      </c>
      <c r="H22" s="8">
        <v>44580</v>
      </c>
      <c r="I22" s="8">
        <v>44581</v>
      </c>
      <c r="J22" s="34"/>
      <c r="K22" s="39">
        <f t="shared" si="0"/>
        <v>0</v>
      </c>
      <c r="L22" s="39">
        <f t="shared" si="1"/>
        <v>0</v>
      </c>
      <c r="M22" s="39">
        <v>87</v>
      </c>
    </row>
    <row r="23" spans="1:13" x14ac:dyDescent="0.25">
      <c r="A23" s="100"/>
      <c r="B23" s="94"/>
      <c r="C23" s="100"/>
      <c r="D23" s="7">
        <v>20</v>
      </c>
      <c r="E23" s="8">
        <v>44584</v>
      </c>
      <c r="F23" s="8">
        <v>44585</v>
      </c>
      <c r="G23" s="8">
        <v>44586</v>
      </c>
      <c r="H23" s="8">
        <v>44587</v>
      </c>
      <c r="I23" s="8">
        <v>44588</v>
      </c>
      <c r="J23" s="14"/>
      <c r="K23" s="41">
        <f t="shared" si="0"/>
        <v>0</v>
      </c>
      <c r="L23" s="41">
        <f t="shared" si="1"/>
        <v>0</v>
      </c>
      <c r="M23" s="41">
        <v>58</v>
      </c>
    </row>
    <row r="24" spans="1:13" x14ac:dyDescent="0.25">
      <c r="A24" s="101"/>
      <c r="B24" s="95"/>
      <c r="C24" s="101"/>
      <c r="D24" s="7">
        <v>19</v>
      </c>
      <c r="E24" s="8">
        <v>44591</v>
      </c>
      <c r="F24" s="8">
        <v>44592</v>
      </c>
      <c r="G24" s="8">
        <v>44593</v>
      </c>
      <c r="H24" s="8">
        <v>44594</v>
      </c>
      <c r="I24" s="8">
        <v>44595</v>
      </c>
      <c r="J24" s="36"/>
      <c r="K24" s="39">
        <f t="shared" si="0"/>
        <v>0</v>
      </c>
      <c r="L24" s="39">
        <f t="shared" si="1"/>
        <v>0</v>
      </c>
      <c r="M24" s="39">
        <v>29</v>
      </c>
    </row>
    <row r="25" spans="1:13" x14ac:dyDescent="0.25">
      <c r="A25" s="62"/>
      <c r="B25" s="62"/>
      <c r="C25" s="62"/>
      <c r="D25" s="6"/>
      <c r="E25" s="21"/>
      <c r="F25" s="21"/>
      <c r="G25" s="21"/>
      <c r="H25" s="21"/>
      <c r="I25" s="21"/>
      <c r="J25" s="10"/>
      <c r="K25" s="42"/>
      <c r="L25" s="42"/>
      <c r="M25" s="42"/>
    </row>
    <row r="26" spans="1:13" x14ac:dyDescent="0.25">
      <c r="A26" s="99" t="s">
        <v>12</v>
      </c>
      <c r="B26" s="91"/>
      <c r="C26" s="96" t="s">
        <v>15</v>
      </c>
      <c r="D26" s="7">
        <v>18</v>
      </c>
      <c r="E26" s="8">
        <v>44598</v>
      </c>
      <c r="F26" s="8">
        <v>44599</v>
      </c>
      <c r="G26" s="8">
        <v>44600</v>
      </c>
      <c r="H26" s="8">
        <v>44601</v>
      </c>
      <c r="I26" s="8">
        <v>44602</v>
      </c>
      <c r="J26" s="30"/>
      <c r="K26" s="39">
        <f>AC26</f>
        <v>0</v>
      </c>
      <c r="L26" s="39">
        <v>504</v>
      </c>
      <c r="M26" s="39">
        <v>261</v>
      </c>
    </row>
    <row r="27" spans="1:13" x14ac:dyDescent="0.25">
      <c r="A27" s="100"/>
      <c r="B27" s="92"/>
      <c r="C27" s="97"/>
      <c r="D27" s="7">
        <v>17</v>
      </c>
      <c r="E27" s="8">
        <v>44605</v>
      </c>
      <c r="F27" s="8">
        <v>44606</v>
      </c>
      <c r="G27" s="8">
        <v>44607</v>
      </c>
      <c r="H27" s="8">
        <v>44608</v>
      </c>
      <c r="I27" s="8">
        <v>44609</v>
      </c>
      <c r="J27" s="55"/>
      <c r="K27" s="41">
        <f>AC27</f>
        <v>0</v>
      </c>
      <c r="L27" s="41">
        <v>476</v>
      </c>
      <c r="M27" s="41">
        <v>232</v>
      </c>
    </row>
    <row r="28" spans="1:13" x14ac:dyDescent="0.25">
      <c r="A28" s="100"/>
      <c r="B28" s="92"/>
      <c r="C28" s="97"/>
      <c r="D28" s="7">
        <v>16</v>
      </c>
      <c r="E28" s="8">
        <v>44612</v>
      </c>
      <c r="F28" s="8">
        <v>44613</v>
      </c>
      <c r="G28" s="8">
        <v>44614</v>
      </c>
      <c r="H28" s="8">
        <v>44615</v>
      </c>
      <c r="I28" s="8">
        <v>44616</v>
      </c>
      <c r="J28" s="56"/>
      <c r="K28" s="39">
        <f>AC28</f>
        <v>0</v>
      </c>
      <c r="L28" s="39">
        <v>448</v>
      </c>
      <c r="M28" s="39">
        <v>203</v>
      </c>
    </row>
    <row r="29" spans="1:13" x14ac:dyDescent="0.25">
      <c r="A29" s="100"/>
      <c r="B29" s="92"/>
      <c r="C29" s="97"/>
      <c r="D29" s="7">
        <v>15</v>
      </c>
      <c r="E29" s="8">
        <v>44619</v>
      </c>
      <c r="F29" s="8">
        <v>44620</v>
      </c>
      <c r="G29" s="8">
        <v>44621</v>
      </c>
      <c r="H29" s="8">
        <v>44622</v>
      </c>
      <c r="I29" s="8">
        <v>44623</v>
      </c>
      <c r="J29" s="55"/>
      <c r="K29" s="41">
        <f t="shared" ref="K29:K34" si="2">AC29</f>
        <v>0</v>
      </c>
      <c r="L29" s="41">
        <v>420</v>
      </c>
      <c r="M29" s="41">
        <v>174</v>
      </c>
    </row>
    <row r="30" spans="1:13" x14ac:dyDescent="0.25">
      <c r="A30" s="100"/>
      <c r="B30" s="92"/>
      <c r="C30" s="97"/>
      <c r="D30" s="7">
        <v>14</v>
      </c>
      <c r="E30" s="8">
        <v>44626</v>
      </c>
      <c r="F30" s="8">
        <v>44627</v>
      </c>
      <c r="G30" s="8">
        <v>44628</v>
      </c>
      <c r="H30" s="8">
        <v>44629</v>
      </c>
      <c r="I30" s="8">
        <v>44630</v>
      </c>
      <c r="J30" s="56"/>
      <c r="K30" s="39">
        <f t="shared" si="2"/>
        <v>0</v>
      </c>
      <c r="L30" s="39">
        <v>392</v>
      </c>
      <c r="M30" s="39">
        <v>145</v>
      </c>
    </row>
    <row r="31" spans="1:13" x14ac:dyDescent="0.25">
      <c r="A31" s="100"/>
      <c r="B31" s="92"/>
      <c r="C31" s="97"/>
      <c r="D31" s="7">
        <v>13</v>
      </c>
      <c r="E31" s="8">
        <v>44633</v>
      </c>
      <c r="F31" s="8">
        <v>44634</v>
      </c>
      <c r="G31" s="8">
        <v>44635</v>
      </c>
      <c r="H31" s="8">
        <v>44636</v>
      </c>
      <c r="I31" s="8">
        <v>44637</v>
      </c>
      <c r="J31" s="57"/>
      <c r="K31" s="41">
        <f t="shared" si="2"/>
        <v>0</v>
      </c>
      <c r="L31" s="41">
        <v>364</v>
      </c>
      <c r="M31" s="41">
        <v>116</v>
      </c>
    </row>
    <row r="32" spans="1:13" x14ac:dyDescent="0.25">
      <c r="A32" s="100"/>
      <c r="B32" s="92"/>
      <c r="C32" s="97"/>
      <c r="D32" s="7">
        <v>12</v>
      </c>
      <c r="E32" s="8">
        <v>44640</v>
      </c>
      <c r="F32" s="8">
        <v>44641</v>
      </c>
      <c r="G32" s="8">
        <v>44642</v>
      </c>
      <c r="H32" s="8">
        <v>44643</v>
      </c>
      <c r="I32" s="8">
        <v>44644</v>
      </c>
      <c r="J32" s="56"/>
      <c r="K32" s="39">
        <f t="shared" si="2"/>
        <v>0</v>
      </c>
      <c r="L32" s="39">
        <v>336</v>
      </c>
      <c r="M32" s="39">
        <v>87</v>
      </c>
    </row>
    <row r="33" spans="1:13" x14ac:dyDescent="0.25">
      <c r="A33" s="100"/>
      <c r="B33" s="92"/>
      <c r="C33" s="97"/>
      <c r="D33" s="7">
        <v>11</v>
      </c>
      <c r="E33" s="8">
        <v>44647</v>
      </c>
      <c r="F33" s="8">
        <v>44648</v>
      </c>
      <c r="G33" s="8">
        <v>44649</v>
      </c>
      <c r="H33" s="8">
        <v>44650</v>
      </c>
      <c r="I33" s="8">
        <v>44651</v>
      </c>
      <c r="J33" s="55"/>
      <c r="K33" s="41">
        <f t="shared" si="2"/>
        <v>0</v>
      </c>
      <c r="L33" s="45">
        <v>308</v>
      </c>
      <c r="M33" s="41">
        <v>58</v>
      </c>
    </row>
    <row r="34" spans="1:13" x14ac:dyDescent="0.25">
      <c r="A34" s="100"/>
      <c r="B34" s="92"/>
      <c r="C34" s="98"/>
      <c r="D34" s="7">
        <v>10</v>
      </c>
      <c r="E34" s="74">
        <v>44654</v>
      </c>
      <c r="F34" s="74">
        <v>44655</v>
      </c>
      <c r="G34" s="74">
        <v>44656</v>
      </c>
      <c r="H34" s="74">
        <v>44657</v>
      </c>
      <c r="I34" s="72">
        <v>44658</v>
      </c>
      <c r="J34" s="58"/>
      <c r="K34" s="39">
        <f t="shared" si="2"/>
        <v>0</v>
      </c>
      <c r="L34" s="39">
        <v>280</v>
      </c>
      <c r="M34" s="39">
        <v>29</v>
      </c>
    </row>
    <row r="35" spans="1:13" x14ac:dyDescent="0.25">
      <c r="A35" s="100"/>
      <c r="B35" s="66"/>
      <c r="C35" s="63"/>
      <c r="D35" s="6"/>
      <c r="E35" s="33"/>
      <c r="F35" s="21"/>
      <c r="G35" s="33"/>
      <c r="H35" s="21"/>
      <c r="I35" s="33"/>
      <c r="J35" s="10"/>
      <c r="K35" s="42"/>
      <c r="L35" s="42"/>
      <c r="M35" s="42"/>
    </row>
    <row r="36" spans="1:13" x14ac:dyDescent="0.25">
      <c r="A36" s="100"/>
      <c r="B36" s="92"/>
      <c r="C36" s="96" t="s">
        <v>16</v>
      </c>
      <c r="D36" s="7">
        <v>9</v>
      </c>
      <c r="E36" s="75">
        <v>44661</v>
      </c>
      <c r="F36" s="73">
        <v>44662</v>
      </c>
      <c r="G36" s="73">
        <v>44663</v>
      </c>
      <c r="H36" s="73">
        <v>44664</v>
      </c>
      <c r="I36" s="73">
        <v>44665</v>
      </c>
      <c r="J36" s="59"/>
      <c r="K36" s="39">
        <f>AC36</f>
        <v>0</v>
      </c>
      <c r="L36" s="39">
        <v>252</v>
      </c>
      <c r="M36" s="39">
        <v>261</v>
      </c>
    </row>
    <row r="37" spans="1:13" x14ac:dyDescent="0.25">
      <c r="A37" s="100"/>
      <c r="B37" s="92"/>
      <c r="C37" s="97"/>
      <c r="D37" s="7">
        <v>8</v>
      </c>
      <c r="E37" s="73">
        <v>44668</v>
      </c>
      <c r="F37" s="73">
        <v>44669</v>
      </c>
      <c r="G37" s="73">
        <v>44670</v>
      </c>
      <c r="H37" s="73">
        <v>44671</v>
      </c>
      <c r="I37" s="73">
        <v>44672</v>
      </c>
      <c r="J37" s="57"/>
      <c r="K37" s="41">
        <f>AC37</f>
        <v>0</v>
      </c>
      <c r="L37" s="41">
        <v>224</v>
      </c>
      <c r="M37" s="41">
        <v>232</v>
      </c>
    </row>
    <row r="38" spans="1:13" x14ac:dyDescent="0.25">
      <c r="A38" s="100"/>
      <c r="B38" s="92"/>
      <c r="C38" s="97"/>
      <c r="D38" s="7">
        <v>7</v>
      </c>
      <c r="E38" s="75">
        <v>44675</v>
      </c>
      <c r="F38" s="75">
        <v>44676</v>
      </c>
      <c r="G38" s="73">
        <v>44677</v>
      </c>
      <c r="H38" s="73">
        <v>44678</v>
      </c>
      <c r="I38" s="73">
        <v>44679</v>
      </c>
      <c r="J38" s="59"/>
      <c r="K38" s="39">
        <f>AC38</f>
        <v>0</v>
      </c>
      <c r="L38" s="39">
        <v>196</v>
      </c>
      <c r="M38" s="39">
        <v>203</v>
      </c>
    </row>
    <row r="39" spans="1:13" x14ac:dyDescent="0.25">
      <c r="A39" s="100"/>
      <c r="B39" s="92"/>
      <c r="C39" s="97"/>
      <c r="D39" s="7">
        <v>6</v>
      </c>
      <c r="E39" s="75">
        <v>44682</v>
      </c>
      <c r="F39" s="74">
        <v>44683</v>
      </c>
      <c r="G39" s="74">
        <v>44684</v>
      </c>
      <c r="H39" s="74">
        <v>44685</v>
      </c>
      <c r="I39" s="74">
        <v>44686</v>
      </c>
      <c r="J39" s="57"/>
      <c r="K39" s="41">
        <f t="shared" ref="K39:K44" si="3">AC39</f>
        <v>0</v>
      </c>
      <c r="L39" s="41">
        <v>168</v>
      </c>
      <c r="M39" s="41">
        <v>174</v>
      </c>
    </row>
    <row r="40" spans="1:13" x14ac:dyDescent="0.25">
      <c r="A40" s="100"/>
      <c r="B40" s="92"/>
      <c r="C40" s="97"/>
      <c r="D40" s="7">
        <v>5</v>
      </c>
      <c r="E40" s="73">
        <v>44689</v>
      </c>
      <c r="F40" s="73">
        <v>44690</v>
      </c>
      <c r="G40" s="73">
        <v>44691</v>
      </c>
      <c r="H40" s="73">
        <v>44692</v>
      </c>
      <c r="I40" s="73">
        <v>44693</v>
      </c>
      <c r="J40" s="58"/>
      <c r="K40" s="39">
        <f t="shared" si="3"/>
        <v>0</v>
      </c>
      <c r="L40" s="39">
        <v>140</v>
      </c>
      <c r="M40" s="39">
        <v>145</v>
      </c>
    </row>
    <row r="41" spans="1:13" x14ac:dyDescent="0.25">
      <c r="A41" s="100"/>
      <c r="B41" s="92"/>
      <c r="C41" s="97"/>
      <c r="D41" s="7">
        <v>4</v>
      </c>
      <c r="E41" s="74">
        <v>44696</v>
      </c>
      <c r="F41" s="74">
        <v>44697</v>
      </c>
      <c r="G41" s="74">
        <v>44698</v>
      </c>
      <c r="H41" s="74">
        <v>44699</v>
      </c>
      <c r="I41" s="74">
        <v>44700</v>
      </c>
      <c r="J41" s="57"/>
      <c r="K41" s="41">
        <f t="shared" si="3"/>
        <v>0</v>
      </c>
      <c r="L41" s="41">
        <v>112</v>
      </c>
      <c r="M41" s="41">
        <v>116</v>
      </c>
    </row>
    <row r="42" spans="1:13" x14ac:dyDescent="0.25">
      <c r="A42" s="100"/>
      <c r="B42" s="92"/>
      <c r="C42" s="97"/>
      <c r="D42" s="7">
        <v>3</v>
      </c>
      <c r="E42" s="74">
        <v>44703</v>
      </c>
      <c r="F42" s="74">
        <v>44704</v>
      </c>
      <c r="G42" s="74">
        <v>44705</v>
      </c>
      <c r="H42" s="74">
        <v>44706</v>
      </c>
      <c r="I42" s="74">
        <v>44707</v>
      </c>
      <c r="J42" s="58"/>
      <c r="K42" s="39">
        <f t="shared" si="3"/>
        <v>0</v>
      </c>
      <c r="L42" s="39">
        <v>84</v>
      </c>
      <c r="M42" s="39">
        <v>87</v>
      </c>
    </row>
    <row r="43" spans="1:13" x14ac:dyDescent="0.25">
      <c r="A43" s="100"/>
      <c r="B43" s="92"/>
      <c r="C43" s="97"/>
      <c r="D43" s="7">
        <v>2</v>
      </c>
      <c r="E43" s="73">
        <v>44710</v>
      </c>
      <c r="F43" s="73">
        <v>44711</v>
      </c>
      <c r="G43" s="73">
        <v>44712</v>
      </c>
      <c r="H43" s="73">
        <v>44713</v>
      </c>
      <c r="I43" s="75">
        <v>44714</v>
      </c>
      <c r="J43" s="57"/>
      <c r="K43" s="41">
        <f t="shared" si="3"/>
        <v>0</v>
      </c>
      <c r="L43" s="41">
        <v>56</v>
      </c>
      <c r="M43" s="41">
        <v>58</v>
      </c>
    </row>
    <row r="44" spans="1:13" ht="15.75" thickBot="1" x14ac:dyDescent="0.3">
      <c r="A44" s="101"/>
      <c r="B44" s="93"/>
      <c r="C44" s="98"/>
      <c r="D44" s="9">
        <v>1</v>
      </c>
      <c r="E44" s="73">
        <v>45082</v>
      </c>
      <c r="F44" s="73">
        <v>45083</v>
      </c>
      <c r="G44" s="73">
        <v>45084</v>
      </c>
      <c r="H44" s="73">
        <v>45085</v>
      </c>
      <c r="I44" s="90">
        <v>45086</v>
      </c>
      <c r="J44" s="59"/>
      <c r="K44" s="39">
        <f t="shared" si="3"/>
        <v>0</v>
      </c>
      <c r="L44" s="39">
        <v>28</v>
      </c>
      <c r="M44" s="39">
        <v>29</v>
      </c>
    </row>
  </sheetData>
  <mergeCells count="7">
    <mergeCell ref="K2:M2"/>
    <mergeCell ref="A6:A24"/>
    <mergeCell ref="C6:C14"/>
    <mergeCell ref="C16:C24"/>
    <mergeCell ref="A26:A44"/>
    <mergeCell ref="C26:C34"/>
    <mergeCell ref="C36:C4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45 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Parlante</dc:creator>
  <cp:lastModifiedBy>Roberta Valle</cp:lastModifiedBy>
  <cp:lastPrinted>2022-06-14T09:55:03Z</cp:lastPrinted>
  <dcterms:created xsi:type="dcterms:W3CDTF">2018-06-06T09:47:52Z</dcterms:created>
  <dcterms:modified xsi:type="dcterms:W3CDTF">2023-06-16T12:42:55Z</dcterms:modified>
</cp:coreProperties>
</file>